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'ATR-A2.1'!$A$1:$F$82</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C14" i="47" l="1"/>
  <c r="I19" i="57" l="1"/>
  <c r="I20" i="57"/>
  <c r="I21" i="57"/>
  <c r="I22" i="57"/>
  <c r="I23" i="57"/>
  <c r="I24" i="57"/>
  <c r="I25" i="57"/>
  <c r="I26" i="57"/>
  <c r="I27" i="57"/>
  <c r="I28" i="57"/>
  <c r="I29" i="57"/>
  <c r="I30" i="57"/>
  <c r="I31" i="57"/>
  <c r="I32" i="57"/>
  <c r="I33" i="57"/>
  <c r="I34" i="57"/>
  <c r="I35" i="57"/>
  <c r="I36" i="57"/>
  <c r="I18" i="57"/>
  <c r="I13" i="57"/>
  <c r="I14" i="57"/>
  <c r="I15" i="57"/>
  <c r="I12"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E24" i="57"/>
  <c r="E25" i="57"/>
  <c r="E26" i="57"/>
  <c r="E27" i="57"/>
  <c r="E28" i="57"/>
  <c r="E29" i="57"/>
  <c r="E30" i="57"/>
  <c r="E31" i="57"/>
  <c r="E32" i="57"/>
  <c r="E33" i="57"/>
  <c r="E34" i="57"/>
  <c r="E35" i="57"/>
  <c r="E36" i="57"/>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E36" i="39" l="1"/>
  <c r="E37" i="39"/>
  <c r="E44" i="14"/>
  <c r="E41" i="13"/>
  <c r="B9" i="33"/>
  <c r="E10" i="33"/>
  <c r="F67" i="31"/>
  <c r="F68" i="31"/>
  <c r="F69" i="31"/>
  <c r="F70" i="54"/>
  <c r="F71" i="54"/>
  <c r="F72" i="54"/>
  <c r="F73" i="54"/>
  <c r="F74" i="54"/>
  <c r="F75" i="54"/>
  <c r="F76" i="54"/>
  <c r="F77" i="54"/>
  <c r="F78" i="54"/>
  <c r="F79" i="54"/>
  <c r="F80" i="54"/>
  <c r="F81" i="54"/>
  <c r="F46" i="55"/>
  <c r="F47" i="55"/>
  <c r="F18" i="3"/>
  <c r="F19" i="3"/>
  <c r="F20" i="3"/>
  <c r="F21" i="3"/>
  <c r="J21" i="57" l="1"/>
  <c r="F18" i="55" l="1"/>
  <c r="J36" i="57"/>
  <c r="J35" i="57"/>
  <c r="J34" i="57"/>
  <c r="J33" i="57"/>
  <c r="J32" i="57"/>
  <c r="J31" i="57"/>
  <c r="J30" i="57"/>
  <c r="J29" i="57"/>
  <c r="J28" i="57"/>
  <c r="J27" i="57"/>
  <c r="J26" i="57"/>
  <c r="J25" i="57"/>
  <c r="J24" i="57"/>
  <c r="E23" i="57"/>
  <c r="J23" i="57" s="1"/>
  <c r="E22" i="57"/>
  <c r="J22" i="57" s="1"/>
  <c r="E20" i="57"/>
  <c r="J20" i="57" s="1"/>
  <c r="E19" i="57"/>
  <c r="J19" i="57" s="1"/>
  <c r="E18" i="57"/>
  <c r="J18" i="57" s="1"/>
  <c r="E37" i="56"/>
  <c r="E36" i="56"/>
  <c r="E35" i="56"/>
  <c r="E34" i="56"/>
  <c r="E33" i="56"/>
  <c r="E32" i="56"/>
  <c r="E31" i="56"/>
  <c r="E30" i="56"/>
  <c r="E29" i="56"/>
  <c r="E28" i="56"/>
  <c r="E27" i="56"/>
  <c r="E26" i="56"/>
  <c r="E25" i="56"/>
  <c r="E24" i="56"/>
  <c r="E23" i="56"/>
  <c r="E22" i="56"/>
  <c r="E20" i="56"/>
  <c r="E19" i="56"/>
  <c r="E18" i="56"/>
  <c r="E36" i="48"/>
  <c r="F79" i="3"/>
  <c r="E46" i="12"/>
  <c r="C9" i="9"/>
  <c r="D9" i="9"/>
  <c r="B9" i="9"/>
  <c r="E44" i="9"/>
  <c r="E28" i="34"/>
  <c r="E27" i="34"/>
  <c r="E17" i="28"/>
  <c r="D12" i="31"/>
  <c r="E12" i="31"/>
  <c r="D13" i="31"/>
  <c r="E13" i="31"/>
  <c r="D14" i="31"/>
  <c r="E14" i="31"/>
  <c r="D15" i="31"/>
  <c r="E15" i="31"/>
  <c r="C15" i="31"/>
  <c r="C14" i="31"/>
  <c r="C13" i="31"/>
  <c r="F66" i="31"/>
  <c r="D12" i="54"/>
  <c r="E12" i="54"/>
  <c r="E12" i="56" s="1"/>
  <c r="D13" i="54"/>
  <c r="E13" i="54"/>
  <c r="E13" i="56" s="1"/>
  <c r="D14" i="54"/>
  <c r="E14" i="54"/>
  <c r="E14" i="56" s="1"/>
  <c r="D15" i="54"/>
  <c r="E15" i="54"/>
  <c r="E15" i="56" s="1"/>
  <c r="C15" i="54"/>
  <c r="C14" i="54"/>
  <c r="C13" i="54"/>
  <c r="C12" i="54"/>
  <c r="C15" i="55"/>
  <c r="F45" i="55"/>
  <c r="D12" i="55"/>
  <c r="E12" i="55"/>
  <c r="F12" i="55"/>
  <c r="D13" i="55"/>
  <c r="E13" i="55"/>
  <c r="E13" i="57" s="1"/>
  <c r="D14" i="55"/>
  <c r="E14" i="55"/>
  <c r="E14" i="57" s="1"/>
  <c r="D15" i="55"/>
  <c r="E15" i="55"/>
  <c r="E15" i="57" s="1"/>
  <c r="E37" i="48" l="1"/>
  <c r="E35" i="48"/>
  <c r="E34" i="48"/>
  <c r="E33" i="48"/>
  <c r="E32" i="48"/>
  <c r="E31" i="48"/>
  <c r="E30" i="48"/>
  <c r="E29" i="48"/>
  <c r="E28" i="48"/>
  <c r="E35" i="39"/>
  <c r="E39" i="13"/>
  <c r="E40" i="13"/>
  <c r="E45" i="12"/>
  <c r="E38" i="36"/>
  <c r="E52" i="11"/>
  <c r="E26" i="34"/>
  <c r="C34" i="32"/>
  <c r="D34" i="32"/>
  <c r="B34" i="32"/>
  <c r="E34" i="32" s="1"/>
  <c r="E22" i="32"/>
  <c r="B21" i="32"/>
  <c r="C9" i="32"/>
  <c r="D9" i="32"/>
  <c r="B9" i="32"/>
  <c r="E10" i="32"/>
  <c r="F61" i="31"/>
  <c r="F62" i="31"/>
  <c r="F63" i="31"/>
  <c r="F64" i="31"/>
  <c r="F65" i="31"/>
  <c r="C14" i="55"/>
  <c r="C13" i="55"/>
  <c r="C12" i="55"/>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D15" i="3"/>
  <c r="E15" i="3"/>
  <c r="C15" i="3"/>
  <c r="F81" i="3"/>
  <c r="F82" i="3"/>
  <c r="D37" i="48" s="1"/>
  <c r="F14" i="54" l="1"/>
  <c r="D14" i="56" s="1"/>
  <c r="F15" i="54"/>
  <c r="D15" i="56" s="1"/>
  <c r="D12" i="3"/>
  <c r="E12" i="3"/>
  <c r="D13" i="3"/>
  <c r="E13" i="3"/>
  <c r="D14" i="3"/>
  <c r="E14" i="3"/>
  <c r="E34" i="39" l="1"/>
  <c r="E37" i="13"/>
  <c r="E38" i="13"/>
  <c r="E25" i="37"/>
  <c r="E44" i="12"/>
  <c r="E24" i="34"/>
  <c r="E25" i="34"/>
  <c r="F58" i="31" l="1"/>
  <c r="F59" i="31"/>
  <c r="F60" i="31"/>
  <c r="F80" i="3"/>
  <c r="D36" i="48" s="1"/>
  <c r="E9" i="57" l="1"/>
  <c r="E15" i="47"/>
  <c r="G15" i="57"/>
  <c r="G14" i="57"/>
  <c r="G13" i="57"/>
  <c r="G12" i="57"/>
  <c r="G15" i="56"/>
  <c r="G14" i="56"/>
  <c r="G13" i="56"/>
  <c r="G12" i="56"/>
  <c r="F15" i="47"/>
  <c r="E25" i="33"/>
  <c r="E27" i="48"/>
  <c r="F77" i="3"/>
  <c r="F78" i="3"/>
  <c r="E31" i="39"/>
  <c r="E32" i="39"/>
  <c r="E33" i="39"/>
  <c r="E25" i="38"/>
  <c r="E34" i="13"/>
  <c r="E35" i="13"/>
  <c r="E36" i="13"/>
  <c r="E22" i="37"/>
  <c r="E23" i="37"/>
  <c r="E24" i="37"/>
  <c r="E42" i="12"/>
  <c r="E43" i="12"/>
  <c r="D9" i="36"/>
  <c r="C9" i="36"/>
  <c r="B9" i="36"/>
  <c r="E30" i="36"/>
  <c r="E31" i="36"/>
  <c r="E32" i="36"/>
  <c r="E33" i="36"/>
  <c r="E34" i="36"/>
  <c r="E35" i="36"/>
  <c r="E36" i="36"/>
  <c r="E37" i="36"/>
  <c r="E51" i="11"/>
  <c r="E21" i="35"/>
  <c r="E22" i="35"/>
  <c r="E23" i="35"/>
  <c r="E24" i="35"/>
  <c r="E22" i="34"/>
  <c r="E23" i="34"/>
  <c r="B9" i="34"/>
  <c r="C9" i="34"/>
  <c r="D43" i="32"/>
  <c r="D42" i="32"/>
  <c r="D41" i="32"/>
  <c r="D40" i="32"/>
  <c r="D39" i="32"/>
  <c r="D38" i="32"/>
  <c r="D37" i="32"/>
  <c r="D36" i="32"/>
  <c r="D35" i="32"/>
  <c r="C43" i="32"/>
  <c r="C42" i="32"/>
  <c r="C41" i="32"/>
  <c r="C40" i="32"/>
  <c r="C39" i="32"/>
  <c r="C38" i="32"/>
  <c r="C37" i="32"/>
  <c r="C36" i="32"/>
  <c r="C35" i="32"/>
  <c r="B36" i="32"/>
  <c r="B37" i="32"/>
  <c r="B38" i="32"/>
  <c r="B39" i="32"/>
  <c r="B40" i="32"/>
  <c r="B41" i="32"/>
  <c r="B42" i="32"/>
  <c r="B43" i="32"/>
  <c r="B35" i="32"/>
  <c r="D9" i="31"/>
  <c r="D66" i="47" s="1"/>
  <c r="E66" i="47" s="1"/>
  <c r="C12" i="31"/>
  <c r="F47" i="31"/>
  <c r="F48" i="31"/>
  <c r="F49" i="31"/>
  <c r="F50" i="31"/>
  <c r="F51" i="31"/>
  <c r="F52" i="31"/>
  <c r="F53" i="31"/>
  <c r="F54" i="31"/>
  <c r="F55" i="31"/>
  <c r="F56" i="31"/>
  <c r="F57" i="31"/>
  <c r="F38" i="54"/>
  <c r="F39" i="54"/>
  <c r="F40" i="54"/>
  <c r="E30" i="39"/>
  <c r="E24" i="38"/>
  <c r="E19" i="37"/>
  <c r="E20" i="37"/>
  <c r="E21" i="37"/>
  <c r="E41" i="12"/>
  <c r="E27" i="36"/>
  <c r="E28" i="36"/>
  <c r="E29" i="36"/>
  <c r="E49" i="11"/>
  <c r="E50" i="11"/>
  <c r="E21" i="34"/>
  <c r="E53" i="28"/>
  <c r="E24" i="33"/>
  <c r="E23" i="32"/>
  <c r="E24" i="32"/>
  <c r="E25" i="32"/>
  <c r="E26" i="32"/>
  <c r="E27" i="32"/>
  <c r="E28" i="32"/>
  <c r="E29" i="32"/>
  <c r="E30" i="32"/>
  <c r="E31" i="32"/>
  <c r="D21" i="32"/>
  <c r="C21" i="32"/>
  <c r="E11" i="32"/>
  <c r="E12" i="32"/>
  <c r="E13" i="32"/>
  <c r="E14" i="32"/>
  <c r="E15" i="32"/>
  <c r="E16" i="32"/>
  <c r="E17" i="32"/>
  <c r="E18" i="32"/>
  <c r="E19" i="32"/>
  <c r="F44" i="31"/>
  <c r="F45" i="31"/>
  <c r="F46" i="31"/>
  <c r="C12" i="3"/>
  <c r="C13" i="3"/>
  <c r="C14" i="3"/>
  <c r="D19" i="48"/>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D29" i="48" s="1"/>
  <c r="F61" i="3"/>
  <c r="F62" i="3"/>
  <c r="F63" i="3"/>
  <c r="F64" i="3"/>
  <c r="F65" i="3"/>
  <c r="F66" i="3"/>
  <c r="F67" i="3"/>
  <c r="F68" i="3"/>
  <c r="F69" i="3"/>
  <c r="F70" i="3"/>
  <c r="F71" i="3"/>
  <c r="F72" i="3"/>
  <c r="D33" i="48" s="1"/>
  <c r="F73" i="3"/>
  <c r="F74" i="3"/>
  <c r="F75" i="3"/>
  <c r="F76" i="3"/>
  <c r="C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D9" i="54"/>
  <c r="F18" i="54"/>
  <c r="F19" i="54"/>
  <c r="F20" i="54"/>
  <c r="F21" i="54"/>
  <c r="F22" i="54"/>
  <c r="F23" i="54"/>
  <c r="F24" i="54"/>
  <c r="F25" i="54"/>
  <c r="F26" i="54"/>
  <c r="F27" i="54"/>
  <c r="F28" i="54"/>
  <c r="F29" i="54"/>
  <c r="F30" i="54"/>
  <c r="F31" i="54"/>
  <c r="F32" i="54"/>
  <c r="F33" i="54"/>
  <c r="F34" i="54"/>
  <c r="F35" i="54"/>
  <c r="F36" i="54"/>
  <c r="F37" i="54"/>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E38" i="6"/>
  <c r="E39" i="6"/>
  <c r="E40" i="6"/>
  <c r="E41" i="6"/>
  <c r="E42" i="6"/>
  <c r="E43" i="6"/>
  <c r="E44" i="6"/>
  <c r="E45" i="6"/>
  <c r="E46" i="6"/>
  <c r="E47" i="6"/>
  <c r="E48"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D9" i="34"/>
  <c r="E12" i="34"/>
  <c r="E13" i="34"/>
  <c r="E14" i="34"/>
  <c r="E15" i="34"/>
  <c r="E16" i="34"/>
  <c r="E17" i="34"/>
  <c r="E18" i="34"/>
  <c r="E19" i="34"/>
  <c r="E20"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B9" i="35"/>
  <c r="C9" i="35"/>
  <c r="D9" i="35"/>
  <c r="E11" i="35"/>
  <c r="E12" i="35"/>
  <c r="E13" i="35"/>
  <c r="E14" i="35"/>
  <c r="E15" i="35"/>
  <c r="E16" i="35"/>
  <c r="E17" i="35"/>
  <c r="E18" i="35"/>
  <c r="E19" i="35"/>
  <c r="E20"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E32" i="13"/>
  <c r="E33"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B9" i="39"/>
  <c r="C9" i="39"/>
  <c r="D9" i="39"/>
  <c r="E11" i="39"/>
  <c r="E12" i="39"/>
  <c r="E13" i="39"/>
  <c r="E14" i="39"/>
  <c r="E15" i="39"/>
  <c r="E16" i="39"/>
  <c r="E17" i="39"/>
  <c r="E18" i="39"/>
  <c r="E19" i="39"/>
  <c r="E20" i="39"/>
  <c r="E21" i="39"/>
  <c r="E22" i="39"/>
  <c r="E23" i="39"/>
  <c r="E24" i="39"/>
  <c r="E25" i="39"/>
  <c r="E26" i="39"/>
  <c r="E27" i="39"/>
  <c r="E28" i="39"/>
  <c r="E29"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18" i="48"/>
  <c r="E19" i="48"/>
  <c r="E20" i="48"/>
  <c r="E22" i="48"/>
  <c r="E23" i="48"/>
  <c r="E24" i="48"/>
  <c r="E25" i="48"/>
  <c r="E26" i="48"/>
  <c r="E9" i="54"/>
  <c r="D9" i="55"/>
  <c r="E9" i="55"/>
  <c r="E74" i="47"/>
  <c r="E75" i="47"/>
  <c r="E76" i="47"/>
  <c r="E21" i="32" l="1"/>
  <c r="D70" i="47" s="1"/>
  <c r="E70" i="47" s="1"/>
  <c r="E35" i="32"/>
  <c r="F14" i="31"/>
  <c r="D26" i="48"/>
  <c r="F12" i="31"/>
  <c r="J12" i="57"/>
  <c r="F15" i="55"/>
  <c r="J13" i="57"/>
  <c r="E9" i="9"/>
  <c r="F15" i="31"/>
  <c r="F12" i="54"/>
  <c r="D12" i="56" s="1"/>
  <c r="J14" i="57"/>
  <c r="F14" i="55"/>
  <c r="J15" i="57"/>
  <c r="F13" i="31"/>
  <c r="F13" i="54"/>
  <c r="D13" i="56" s="1"/>
  <c r="F13" i="55"/>
  <c r="G9" i="48"/>
  <c r="E9" i="50"/>
  <c r="E9" i="45"/>
  <c r="D34" i="48"/>
  <c r="D30" i="48"/>
  <c r="D31" i="48"/>
  <c r="D32" i="48"/>
  <c r="D28" i="48"/>
  <c r="D35" i="48"/>
  <c r="E9" i="28"/>
  <c r="E9" i="32"/>
  <c r="E42" i="32"/>
  <c r="F13" i="3"/>
  <c r="D13" i="48" s="1"/>
  <c r="D28" i="47"/>
  <c r="F28" i="47" s="1"/>
  <c r="D42" i="47"/>
  <c r="D24" i="48"/>
  <c r="D22" i="48"/>
  <c r="E39" i="32"/>
  <c r="E9" i="53"/>
  <c r="E9" i="49"/>
  <c r="E9" i="38"/>
  <c r="D29" i="47"/>
  <c r="E29" i="47" s="1"/>
  <c r="F12" i="3"/>
  <c r="D12" i="48" s="1"/>
  <c r="G9" i="56"/>
  <c r="E9" i="52"/>
  <c r="E9" i="46"/>
  <c r="E9" i="39"/>
  <c r="E9" i="14"/>
  <c r="E9" i="13"/>
  <c r="E9" i="37"/>
  <c r="E9" i="12"/>
  <c r="D30" i="47"/>
  <c r="E30" i="47" s="1"/>
  <c r="D31" i="47"/>
  <c r="F31" i="47" s="1"/>
  <c r="E9" i="36"/>
  <c r="E9" i="11"/>
  <c r="E9" i="35"/>
  <c r="E9" i="34"/>
  <c r="E9" i="33"/>
  <c r="E9" i="8"/>
  <c r="D33" i="32"/>
  <c r="E41" i="32"/>
  <c r="E38" i="32"/>
  <c r="E36" i="32"/>
  <c r="E43" i="32"/>
  <c r="E40" i="32"/>
  <c r="E37" i="32"/>
  <c r="E37" i="6"/>
  <c r="E23" i="6"/>
  <c r="D24" i="47" s="1"/>
  <c r="E24" i="47" s="1"/>
  <c r="E9" i="6"/>
  <c r="E9" i="31"/>
  <c r="D67" i="47" s="1"/>
  <c r="C9" i="31"/>
  <c r="D65" i="47" s="1"/>
  <c r="C9" i="54"/>
  <c r="F9" i="54" s="1"/>
  <c r="F9" i="55"/>
  <c r="E9" i="3"/>
  <c r="E9" i="56" s="1"/>
  <c r="E15" i="48"/>
  <c r="D36" i="47"/>
  <c r="D52" i="47"/>
  <c r="F52" i="47" s="1"/>
  <c r="E12" i="48"/>
  <c r="D20" i="48"/>
  <c r="D9" i="3"/>
  <c r="D20" i="47" s="1"/>
  <c r="F20" i="47" s="1"/>
  <c r="E14" i="48"/>
  <c r="F14" i="3"/>
  <c r="D14" i="48" s="1"/>
  <c r="C9" i="3"/>
  <c r="D19" i="47" s="1"/>
  <c r="D27" i="48"/>
  <c r="D23" i="48"/>
  <c r="D44" i="47"/>
  <c r="D60" i="47"/>
  <c r="B33" i="32"/>
  <c r="F66" i="47"/>
  <c r="D25" i="48"/>
  <c r="C33" i="32"/>
  <c r="E13" i="48"/>
  <c r="G9" i="57"/>
  <c r="J9" i="57" s="1"/>
  <c r="D18" i="48"/>
  <c r="E52" i="47" l="1"/>
  <c r="F29" i="47"/>
  <c r="E31" i="47"/>
  <c r="F70" i="47"/>
  <c r="D43" i="47"/>
  <c r="D59" i="47"/>
  <c r="F59" i="47" s="1"/>
  <c r="D38" i="47"/>
  <c r="F38" i="47" s="1"/>
  <c r="D54" i="47"/>
  <c r="F54" i="47" s="1"/>
  <c r="D40" i="47"/>
  <c r="F40" i="47" s="1"/>
  <c r="D56" i="47"/>
  <c r="F56" i="47" s="1"/>
  <c r="D45" i="47"/>
  <c r="D61" i="47"/>
  <c r="E61" i="47" s="1"/>
  <c r="D55" i="47"/>
  <c r="D53" i="47"/>
  <c r="E28" i="47"/>
  <c r="D25" i="47"/>
  <c r="E25" i="47" s="1"/>
  <c r="F30" i="47"/>
  <c r="E9" i="48"/>
  <c r="E20" i="47"/>
  <c r="D58" i="47"/>
  <c r="E58" i="47" s="1"/>
  <c r="D9" i="56"/>
  <c r="F14" i="47"/>
  <c r="E14" i="47"/>
  <c r="D39" i="47"/>
  <c r="E39" i="47" s="1"/>
  <c r="F9" i="31"/>
  <c r="D12" i="47" s="1"/>
  <c r="F12" i="47" s="1"/>
  <c r="E33" i="32"/>
  <c r="D71" i="47" s="1"/>
  <c r="F71" i="47" s="1"/>
  <c r="F24" i="47"/>
  <c r="F9" i="3"/>
  <c r="D9" i="48" s="1"/>
  <c r="D21" i="47"/>
  <c r="D37" i="47"/>
  <c r="F37" i="47" s="1"/>
  <c r="E56" i="47"/>
  <c r="E36" i="47"/>
  <c r="F36" i="47"/>
  <c r="E42" i="47"/>
  <c r="F42" i="47"/>
  <c r="E65" i="47"/>
  <c r="F65" i="47"/>
  <c r="D51" i="47"/>
  <c r="D35" i="47"/>
  <c r="F45" i="47"/>
  <c r="E45" i="47"/>
  <c r="D41" i="47"/>
  <c r="D57" i="47"/>
  <c r="F60" i="47"/>
  <c r="E60" i="47"/>
  <c r="F19" i="47"/>
  <c r="E19" i="47"/>
  <c r="E44" i="47"/>
  <c r="F44" i="47"/>
  <c r="E43" i="47"/>
  <c r="F43" i="47"/>
  <c r="F61" i="47" l="1"/>
  <c r="E59" i="47"/>
  <c r="F25" i="47"/>
  <c r="E37" i="47"/>
  <c r="E54" i="47"/>
  <c r="F55" i="47"/>
  <c r="E55" i="47"/>
  <c r="E53" i="47"/>
  <c r="F53" i="47"/>
  <c r="D50" i="47"/>
  <c r="F39" i="47"/>
  <c r="E40" i="47"/>
  <c r="E38" i="47"/>
  <c r="E12" i="47"/>
  <c r="D77" i="47"/>
  <c r="F77" i="47" s="1"/>
  <c r="F58" i="47"/>
  <c r="E71" i="47"/>
  <c r="D11" i="47"/>
  <c r="F11" i="47" s="1"/>
  <c r="F21" i="47"/>
  <c r="E21" i="47"/>
  <c r="F57" i="47"/>
  <c r="E57" i="47"/>
  <c r="F41" i="47"/>
  <c r="E41" i="47"/>
  <c r="E35" i="47"/>
  <c r="F35" i="47"/>
  <c r="F51" i="47"/>
  <c r="E51" i="47"/>
  <c r="F50" i="47" l="1"/>
  <c r="E50" i="47"/>
  <c r="E77" i="47"/>
  <c r="D32" i="47"/>
  <c r="F32" i="47" s="1"/>
  <c r="D10" i="47"/>
  <c r="F10" i="47" s="1"/>
  <c r="E11" i="47"/>
  <c r="D46" i="47"/>
  <c r="E46" i="47" s="1"/>
  <c r="E32" i="47" l="1"/>
  <c r="E10" i="47"/>
  <c r="F46" i="47"/>
  <c r="F15" i="3"/>
  <c r="D15" i="48"/>
</calcChain>
</file>

<file path=xl/sharedStrings.xml><?xml version="1.0" encoding="utf-8"?>
<sst xmlns="http://schemas.openxmlformats.org/spreadsheetml/2006/main" count="5804" uniqueCount="3679">
  <si>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</si>
  <si>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</si>
  <si>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</si>
  <si>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</si>
  <si>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</si>
  <si>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</si>
  <si>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</si>
  <si>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</si>
  <si>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</si>
  <si>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</si>
  <si>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</si>
  <si>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</si>
  <si>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</si>
  <si>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</si>
  <si>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</si>
  <si>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</si>
  <si>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</si>
  <si>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</si>
  <si>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</si>
  <si>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</si>
  <si>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</si>
  <si>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</si>
  <si>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</si>
  <si>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</si>
  <si>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</si>
  <si>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</si>
  <si>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</si>
  <si>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</si>
  <si>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</si>
  <si>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</si>
  <si>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</si>
  <si>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</si>
  <si>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</si>
  <si>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</si>
  <si>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</si>
  <si>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</si>
  <si>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</si>
  <si>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</si>
  <si>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</si>
  <si>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</si>
  <si>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</si>
  <si>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</si>
  <si>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</si>
  <si>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</si>
  <si>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</si>
  <si>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</si>
  <si>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</si>
  <si>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</si>
  <si>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</si>
  <si>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</si>
  <si>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</si>
  <si>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</si>
  <si>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</si>
  <si>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</si>
  <si>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</si>
  <si>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</si>
  <si>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</si>
  <si>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</si>
  <si>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</si>
  <si>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</si>
  <si>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</si>
  <si>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</si>
  <si>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</si>
  <si>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</si>
  <si>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</si>
  <si>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</si>
  <si>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</si>
  <si>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</si>
  <si>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</si>
  <si>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</si>
  <si>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</si>
  <si>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</si>
  <si>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</si>
  <si>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</si>
  <si>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</si>
  <si>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</si>
  <si>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</si>
  <si>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</si>
  <si>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</si>
  <si>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</si>
  <si>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</si>
  <si>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</si>
  <si>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</si>
  <si>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</si>
  <si>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</si>
  <si>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</si>
  <si>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</si>
  <si>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</si>
  <si>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</si>
  <si>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</si>
  <si>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</si>
  <si>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</si>
  <si>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</si>
  <si>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</si>
  <si>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</si>
  <si>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</si>
  <si>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</si>
  <si>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</si>
  <si>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</si>
  <si>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</si>
  <si>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</si>
  <si>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</si>
  <si>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</si>
  <si>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</si>
  <si>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</si>
  <si>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</si>
  <si>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</si>
  <si>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</si>
  <si>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</si>
  <si>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</si>
  <si>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</si>
  <si>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</si>
  <si>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</si>
  <si>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</si>
  <si>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</si>
  <si>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</si>
  <si>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</si>
  <si>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</si>
  <si>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</si>
  <si>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</si>
  <si>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</si>
  <si>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</si>
  <si>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</si>
  <si>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</si>
  <si>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</si>
  <si>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</si>
  <si>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</si>
  <si>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</si>
  <si>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</si>
  <si>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</si>
  <si>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</si>
  <si>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</si>
  <si>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</si>
  <si>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</si>
  <si>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</si>
  <si>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</si>
  <si>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</si>
  <si>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</si>
  <si>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</si>
  <si>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</si>
  <si>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</si>
  <si>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</si>
  <si>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</si>
  <si>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</si>
  <si>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</si>
  <si>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</si>
  <si>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</si>
  <si>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</si>
  <si>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</si>
  <si>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</si>
  <si>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</si>
  <si>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</si>
  <si>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</si>
  <si>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</si>
  <si>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</si>
  <si>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</si>
  <si>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</si>
  <si>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</si>
  <si>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</si>
  <si>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</si>
  <si>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</si>
  <si>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</si>
  <si>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</si>
  <si>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</si>
  <si>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</si>
  <si>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</si>
  <si>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</si>
  <si>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</si>
  <si>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</si>
  <si>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</si>
  <si>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</si>
  <si>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</si>
  <si>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</si>
  <si>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</si>
  <si>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</si>
  <si>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</si>
  <si>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</si>
  <si>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</si>
  <si>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</si>
  <si>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</si>
  <si>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</si>
  <si>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</si>
  <si>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</si>
  <si>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</si>
  <si>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</si>
  <si>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</si>
  <si>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</si>
  <si>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</si>
  <si>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</si>
  <si>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</si>
  <si>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</si>
  <si>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</si>
  <si>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</si>
  <si>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</si>
  <si>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</si>
  <si>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</si>
  <si>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</si>
  <si>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</si>
  <si>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</si>
  <si>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</si>
  <si>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</si>
  <si>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</si>
  <si>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</si>
  <si>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</si>
  <si>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</si>
  <si>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</si>
  <si>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</si>
  <si>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</si>
  <si>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</si>
  <si>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</si>
  <si>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</si>
  <si>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</si>
  <si>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</si>
  <si>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</si>
  <si>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</si>
  <si>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</si>
  <si>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</si>
  <si>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</si>
  <si>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</si>
  <si>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</si>
  <si>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</si>
  <si>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</si>
  <si>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</si>
  <si>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</si>
  <si>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</si>
  <si>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</si>
  <si>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</si>
  <si>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</si>
  <si>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</si>
  <si>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</si>
  <si>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</si>
  <si>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</si>
  <si>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</si>
  <si>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</si>
  <si>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</si>
  <si>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</si>
  <si>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</si>
  <si>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</si>
  <si>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</si>
  <si>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</si>
  <si>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</si>
  <si>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</si>
  <si>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</si>
  <si>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</si>
  <si>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</si>
  <si>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</si>
  <si>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</si>
  <si>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</si>
  <si>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</si>
  <si>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</si>
  <si>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</si>
  <si>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</si>
  <si>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</si>
  <si>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</si>
  <si>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</si>
  <si>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</si>
  <si>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</si>
  <si>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</si>
  <si>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</si>
  <si>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</si>
  <si>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</si>
  <si>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</si>
  <si>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</si>
  <si>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</si>
  <si>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</si>
  <si>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</si>
  <si>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</si>
  <si>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</si>
  <si>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</si>
  <si>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</si>
  <si>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</si>
  <si>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</si>
  <si>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</si>
  <si>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</si>
  <si>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</si>
  <si>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</si>
  <si>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</si>
  <si>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</si>
  <si>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</si>
  <si>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</si>
  <si>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</si>
  <si>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</si>
  <si>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</si>
  <si>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</si>
  <si>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</si>
  <si>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</si>
  <si>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</si>
  <si>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</si>
  <si>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</si>
  <si>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</si>
  <si>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</si>
  <si>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</si>
  <si>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</si>
  <si>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</si>
  <si>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</si>
  <si>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</si>
  <si>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</si>
  <si>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</si>
  <si>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</si>
  <si>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</si>
  <si>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</si>
  <si>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</si>
  <si>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</si>
  <si>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</si>
  <si>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</si>
  <si>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</si>
  <si>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</si>
  <si>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</si>
  <si>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</si>
  <si>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</si>
  <si>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</si>
  <si>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</si>
  <si>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</si>
  <si>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</si>
  <si>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</si>
  <si>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</si>
  <si>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</si>
  <si>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</si>
  <si>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</si>
  <si>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</si>
  <si>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</si>
  <si>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</si>
  <si>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</si>
  <si>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</si>
  <si>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</si>
  <si>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</si>
  <si>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</si>
  <si>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</si>
  <si>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</si>
  <si>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</si>
  <si>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</si>
  <si>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</si>
  <si>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</si>
  <si>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</si>
  <si>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</si>
  <si>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</si>
  <si>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</si>
  <si>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</si>
  <si>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</si>
  <si>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</si>
  <si>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</si>
  <si>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</si>
  <si>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</si>
  <si>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</si>
  <si>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</si>
  <si>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</si>
  <si>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</si>
  <si>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</si>
  <si>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</si>
  <si>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</si>
  <si>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</si>
  <si>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</si>
  <si>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</si>
  <si>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</si>
  <si>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</si>
  <si>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</si>
  <si>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</si>
  <si>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</si>
  <si>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</si>
  <si>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</si>
  <si>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</si>
  <si>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</si>
  <si>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</si>
  <si>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</si>
  <si>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</si>
  <si>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</si>
  <si>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</si>
  <si>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</si>
  <si>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</si>
  <si>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</si>
  <si>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</si>
  <si>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</si>
  <si>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</si>
  <si>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</si>
  <si>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</si>
  <si>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</si>
  <si>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</si>
  <si>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</si>
  <si>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</si>
  <si>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</si>
  <si>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</si>
  <si>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</si>
  <si>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</si>
  <si>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</si>
  <si>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</si>
  <si>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</si>
  <si>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</si>
  <si>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</si>
  <si>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</si>
  <si>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</si>
  <si>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</si>
  <si>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</si>
  <si>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</si>
  <si>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</si>
  <si>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</si>
  <si>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</si>
  <si>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</si>
  <si>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</si>
  <si>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</si>
  <si>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</si>
  <si>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</si>
  <si>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</si>
  <si>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</si>
  <si>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</si>
  <si>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</si>
  <si>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</si>
  <si>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</si>
  <si>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</si>
  <si>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</si>
  <si>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</si>
  <si>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</si>
  <si>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</si>
  <si>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</si>
  <si>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</si>
  <si>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</si>
  <si>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</si>
  <si>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</si>
  <si>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</si>
  <si>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</si>
  <si>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</si>
  <si>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</si>
  <si>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</si>
  <si>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</si>
  <si>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</si>
  <si>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</si>
  <si>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</si>
  <si>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</si>
  <si>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</si>
  <si>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</si>
  <si>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</si>
  <si>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</si>
  <si>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</si>
  <si>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</si>
  <si>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</si>
  <si>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</si>
  <si>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</si>
  <si>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</si>
  <si>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</si>
  <si>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</si>
  <si>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</si>
  <si>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</si>
  <si>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</si>
  <si>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</si>
  <si>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</si>
  <si>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</si>
  <si>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</si>
  <si>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</si>
  <si>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</si>
  <si>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</si>
  <si>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</si>
  <si>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</si>
  <si>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</si>
  <si>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</si>
  <si>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</si>
  <si>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</si>
  <si>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</si>
  <si>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</si>
  <si>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</si>
  <si>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</si>
  <si>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</si>
  <si>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</si>
  <si>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</si>
  <si>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</si>
  <si>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</si>
  <si>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</si>
  <si>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</si>
  <si>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</si>
  <si>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</si>
  <si>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</si>
  <si>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</si>
  <si>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</si>
  <si>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</si>
  <si>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</si>
  <si>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</si>
  <si>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</si>
  <si>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</si>
  <si>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</si>
  <si>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</si>
  <si>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</si>
  <si>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</si>
  <si>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</si>
  <si>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</si>
  <si>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</si>
  <si>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</si>
  <si>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</si>
  <si>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</si>
  <si>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</si>
  <si>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</si>
  <si>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</si>
  <si>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</si>
  <si>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</si>
  <si>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</si>
  <si>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</si>
  <si>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</si>
  <si>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</si>
  <si>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</si>
  <si>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</si>
  <si>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</si>
  <si>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</si>
  <si>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</si>
  <si>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</si>
  <si>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</si>
  <si>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</si>
  <si>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</si>
  <si>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</si>
  <si>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</si>
  <si>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</si>
  <si>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</si>
  <si>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</si>
  <si>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</si>
  <si>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</si>
  <si>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</si>
  <si>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</si>
  <si>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</si>
  <si>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</si>
  <si>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</si>
  <si>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</si>
  <si>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</si>
  <si>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</si>
  <si>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</si>
  <si>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</si>
  <si>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</si>
  <si>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</si>
  <si>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</si>
  <si>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</si>
  <si>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</si>
  <si>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</si>
  <si>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</si>
  <si>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</si>
  <si>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</si>
  <si>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</si>
  <si>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</si>
  <si>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</si>
  <si>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</si>
  <si>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</si>
  <si>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</si>
  <si>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</si>
  <si>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</si>
  <si>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</si>
  <si>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</si>
  <si>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</si>
  <si>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</si>
  <si>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</si>
  <si>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</si>
  <si>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</si>
  <si>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</si>
  <si>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</si>
  <si>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</si>
  <si>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</si>
  <si>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</si>
  <si>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</si>
  <si>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</si>
  <si>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</si>
  <si>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</si>
  <si>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</si>
  <si>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</si>
  <si>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</si>
  <si>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</si>
  <si>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</si>
  <si>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</si>
  <si>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</si>
  <si>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</si>
  <si>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</si>
  <si>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</si>
  <si>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</si>
  <si>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</si>
  <si>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</si>
  <si>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</si>
  <si>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</si>
  <si>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</si>
  <si>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</si>
  <si>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</si>
  <si>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</si>
  <si>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</si>
  <si>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</si>
  <si>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</si>
  <si>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</si>
  <si>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</si>
  <si>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</si>
  <si>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</si>
  <si>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</si>
  <si>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</si>
  <si>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</si>
  <si>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</si>
  <si>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</si>
  <si>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</si>
  <si>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</si>
  <si>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</si>
  <si>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</si>
  <si>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</si>
  <si>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</si>
  <si>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</si>
  <si>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</si>
  <si>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</si>
  <si>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</si>
  <si>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</si>
  <si>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</si>
  <si>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</si>
  <si>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</si>
  <si>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</si>
  <si>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</si>
  <si>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</si>
  <si>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</si>
  <si>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</si>
  <si>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</si>
  <si>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</si>
  <si>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</si>
  <si>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</si>
  <si>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</si>
  <si>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</si>
  <si>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</si>
  <si>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</si>
  <si>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</si>
  <si>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</si>
  <si>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</si>
  <si>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</si>
  <si>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</si>
  <si>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</si>
  <si>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</si>
  <si>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</si>
  <si>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</si>
  <si>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</si>
  <si>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</si>
  <si>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</si>
  <si>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</si>
  <si>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</si>
  <si>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</si>
  <si>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</si>
  <si>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</si>
  <si>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</si>
  <si>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</si>
  <si>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</si>
  <si>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</si>
  <si>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</si>
  <si>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</si>
  <si>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</si>
  <si>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</si>
  <si>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</si>
  <si>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</si>
  <si>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</si>
  <si>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</si>
  <si>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</si>
  <si>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</si>
  <si>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</si>
  <si>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</si>
  <si>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</si>
  <si>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</si>
  <si>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</si>
  <si>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</si>
  <si>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</si>
  <si>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</si>
  <si>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</si>
  <si>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</si>
  <si>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</si>
  <si>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</si>
  <si>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</si>
  <si>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</si>
  <si>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</si>
  <si>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</si>
  <si>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</si>
  <si>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</si>
  <si>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</si>
  <si>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</si>
  <si>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</si>
  <si>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</si>
  <si>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</si>
  <si>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</si>
  <si>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</si>
  <si>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</si>
  <si>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</si>
  <si>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</si>
  <si>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</si>
  <si>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</si>
  <si>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</si>
  <si>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</si>
  <si>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</si>
  <si>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</si>
  <si>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</si>
  <si>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</si>
  <si>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</si>
  <si>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</si>
  <si>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</si>
  <si>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</si>
  <si>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</si>
  <si>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</si>
  <si>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</si>
  <si>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</si>
  <si>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</si>
  <si>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</si>
  <si>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</si>
  <si>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</si>
  <si>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</si>
  <si>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</si>
  <si>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</si>
  <si>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</si>
  <si>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</si>
  <si>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</si>
  <si>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</si>
  <si>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</si>
  <si>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</si>
  <si>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</si>
  <si>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</si>
  <si>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</si>
  <si>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</si>
  <si>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</si>
  <si>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</si>
  <si>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</si>
  <si>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</si>
  <si>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</si>
  <si>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</si>
  <si>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</si>
  <si>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</si>
  <si>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</si>
  <si>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</si>
  <si>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</si>
  <si>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</si>
  <si>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</si>
  <si>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</si>
  <si>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</si>
  <si>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</si>
  <si>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</si>
  <si>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</si>
  <si>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</si>
  <si>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</si>
  <si>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</si>
  <si>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</si>
  <si>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</si>
  <si>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</si>
  <si>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</si>
  <si>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</si>
  <si>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</si>
  <si>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</si>
  <si>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</si>
  <si>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</si>
  <si>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</si>
  <si>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</si>
  <si>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</si>
  <si>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</si>
  <si>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</si>
  <si>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</si>
  <si>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</si>
  <si>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</si>
  <si>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</si>
  <si>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</si>
  <si>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</si>
  <si>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</si>
  <si>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</si>
  <si>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</si>
  <si>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</si>
  <si>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</si>
  <si>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</si>
  <si>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</si>
  <si>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</si>
  <si>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</si>
  <si>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</si>
  <si>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</si>
  <si>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</si>
  <si>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</si>
  <si>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</si>
  <si>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</si>
  <si>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</si>
  <si>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</si>
  <si>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</si>
  <si>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</si>
  <si>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</si>
  <si>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</si>
  <si>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</si>
  <si>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</si>
  <si>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</si>
  <si>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</si>
  <si>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</si>
  <si>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</si>
  <si>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</si>
  <si>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</si>
  <si>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</si>
  <si>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</si>
  <si>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</si>
  <si>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</si>
  <si>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</si>
  <si>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</si>
  <si>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</si>
  <si>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</si>
  <si>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</si>
  <si>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</si>
  <si>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</si>
  <si>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</si>
  <si>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</si>
  <si>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</si>
  <si>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</si>
  <si>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</si>
  <si>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</si>
  <si>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</si>
  <si>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</si>
  <si>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</si>
  <si>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</si>
  <si>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</si>
  <si>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</si>
  <si>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</si>
  <si>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</si>
  <si>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</si>
  <si>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</si>
  <si>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</si>
  <si>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</si>
  <si>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</si>
  <si>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</si>
  <si>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</si>
  <si>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</si>
  <si>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</si>
  <si>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</si>
  <si>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</si>
  <si>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</si>
  <si>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</si>
  <si>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</si>
  <si>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</si>
  <si>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</si>
  <si>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</si>
  <si>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</si>
  <si>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</si>
  <si>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</si>
  <si>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</si>
  <si>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</si>
  <si>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</si>
  <si>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</si>
  <si>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</si>
  <si>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</si>
  <si>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</si>
  <si>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</si>
  <si>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</si>
  <si>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</si>
  <si>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</si>
  <si>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</si>
  <si>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</si>
  <si>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</si>
  <si>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</si>
  <si>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</si>
  <si>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</si>
  <si>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</si>
  <si>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</si>
  <si>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</si>
  <si>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</si>
  <si>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</si>
  <si>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</si>
  <si>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</si>
  <si>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</si>
  <si>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</si>
  <si>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</si>
  <si>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</si>
  <si>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</si>
  <si>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</si>
  <si>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</si>
  <si>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</si>
  <si>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</si>
  <si>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</si>
  <si>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</si>
  <si>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</si>
  <si>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</si>
  <si>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</si>
  <si>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</si>
  <si>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</si>
  <si>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</si>
  <si>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</si>
  <si>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</si>
  <si>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</si>
  <si>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</si>
  <si>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</si>
  <si>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</si>
  <si>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</si>
  <si>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</si>
  <si>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</si>
  <si>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</si>
  <si>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</si>
  <si>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</si>
  <si>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</si>
  <si>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</si>
  <si>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</si>
  <si>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</si>
  <si>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</si>
  <si>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</si>
  <si>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</si>
  <si>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</si>
  <si>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</si>
  <si>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</si>
  <si>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</si>
  <si>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</si>
  <si>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</si>
  <si>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</si>
  <si>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</si>
  <si>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</si>
  <si>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</si>
  <si>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</si>
  <si>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</si>
  <si>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</si>
  <si>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</si>
  <si>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</si>
  <si>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</si>
  <si>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</si>
  <si>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</si>
  <si>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</si>
  <si>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</si>
  <si>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</si>
  <si>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</si>
  <si>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</si>
  <si>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</si>
  <si>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</si>
  <si>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</si>
  <si>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</si>
  <si>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</si>
  <si>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</si>
  <si>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</si>
  <si>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</si>
  <si>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</si>
  <si>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</si>
  <si>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</si>
  <si>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</si>
  <si>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</si>
  <si>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</si>
  <si>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</si>
  <si>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</si>
  <si>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</si>
  <si>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</si>
  <si>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</si>
  <si>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</si>
  <si>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</si>
  <si>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</si>
  <si>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</si>
  <si>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</si>
  <si>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</si>
  <si>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</si>
  <si>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</si>
  <si>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</si>
  <si>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</si>
  <si>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</si>
  <si>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</si>
  <si>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</si>
  <si>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</si>
  <si>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</si>
  <si>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</si>
  <si>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</si>
  <si>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</si>
  <si>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</si>
  <si>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</si>
  <si>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</si>
  <si>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</si>
  <si>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</si>
  <si>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</si>
  <si>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</si>
  <si>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</si>
  <si>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</si>
  <si>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</si>
  <si>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</si>
  <si>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</si>
  <si>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</si>
  <si>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</si>
  <si>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</si>
  <si>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</si>
  <si>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</si>
  <si>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</si>
  <si>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</si>
  <si>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</si>
  <si>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</si>
  <si>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</si>
  <si>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</si>
  <si>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</si>
  <si>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</si>
  <si>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</si>
  <si>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</si>
  <si>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</si>
  <si>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</si>
  <si>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</si>
  <si>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</si>
  <si>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</si>
  <si>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</si>
  <si>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</si>
  <si>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</si>
  <si>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</si>
  <si>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</si>
  <si>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</si>
  <si>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</si>
  <si>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</si>
  <si>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</si>
  <si>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</si>
  <si>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</si>
  <si>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</si>
  <si>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</si>
  <si>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</si>
  <si>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</si>
  <si>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</si>
  <si>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</si>
  <si>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</si>
  <si>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</si>
  <si>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</si>
  <si>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</si>
  <si>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</si>
  <si>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</si>
  <si>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</si>
  <si>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</si>
  <si>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</si>
  <si>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</si>
  <si>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</si>
  <si>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</si>
  <si>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</si>
  <si>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</si>
  <si>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</si>
  <si>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</si>
  <si>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</si>
  <si>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</si>
  <si>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</si>
  <si>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</si>
  <si>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</si>
  <si>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</si>
  <si>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</si>
  <si>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</si>
  <si>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</si>
  <si>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</si>
  <si>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</si>
  <si>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</si>
  <si>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</si>
  <si>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</si>
  <si>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</si>
  <si>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</si>
  <si>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</si>
  <si>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</si>
  <si>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</si>
  <si>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</si>
  <si>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</si>
  <si>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</si>
  <si>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</si>
  <si>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</si>
  <si>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</si>
  <si>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</si>
  <si>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</si>
  <si>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</si>
  <si>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</si>
  <si>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</si>
  <si>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</si>
  <si>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</si>
  <si>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</si>
  <si>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</si>
  <si>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</si>
  <si>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</si>
  <si>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</si>
  <si>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</si>
  <si>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</si>
  <si>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</si>
  <si>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</si>
  <si>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</si>
  <si>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</si>
  <si>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</si>
  <si>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</si>
  <si>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</si>
  <si>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</si>
  <si>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</si>
  <si>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</si>
  <si>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</si>
  <si>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</si>
  <si>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</si>
  <si>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</si>
  <si>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</si>
  <si>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</si>
  <si>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</si>
  <si>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</si>
  <si>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</si>
  <si>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</si>
  <si>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</si>
  <si>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</si>
  <si>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</si>
  <si>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</si>
  <si>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</si>
  <si>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</si>
  <si>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</si>
  <si>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</si>
  <si>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</si>
  <si>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</si>
  <si>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</si>
  <si>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</si>
  <si>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</si>
  <si>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</si>
  <si>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</si>
  <si>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</si>
  <si>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</si>
  <si>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</si>
  <si>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</si>
  <si>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</si>
  <si>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</si>
  <si>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</si>
  <si>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</si>
  <si>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</si>
  <si>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</si>
  <si>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</si>
  <si>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</si>
  <si>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</si>
  <si>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</si>
  <si>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</si>
  <si>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</si>
  <si>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</si>
  <si>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</si>
  <si>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</si>
  <si>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</si>
  <si>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</si>
  <si>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</si>
  <si>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</si>
  <si>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</si>
  <si>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</si>
  <si>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</si>
  <si>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</si>
  <si>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</si>
  <si>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</si>
  <si>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</si>
  <si>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</si>
  <si>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</si>
  <si>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</si>
  <si>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</si>
  <si>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</si>
  <si>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</si>
  <si>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</si>
  <si>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</si>
  <si>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</si>
  <si>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</si>
  <si>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</si>
  <si>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</si>
  <si>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</si>
  <si>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</si>
  <si>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</si>
  <si>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</si>
  <si>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</si>
  <si>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</si>
  <si>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</si>
  <si>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</si>
  <si>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</si>
  <si>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</si>
  <si>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</si>
  <si>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</si>
  <si>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</si>
  <si>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</si>
  <si>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</si>
  <si>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</si>
  <si>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</si>
  <si>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</si>
  <si>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</si>
  <si>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</si>
  <si>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</si>
  <si>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</si>
  <si>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</si>
  <si>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</si>
  <si>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</si>
  <si>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</si>
  <si>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</si>
  <si>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</si>
  <si>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</si>
  <si>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</si>
  <si>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</si>
  <si>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</si>
  <si>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</si>
  <si>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</si>
  <si>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</si>
  <si>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</si>
  <si>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</si>
  <si>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</si>
  <si>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</si>
  <si>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</si>
  <si>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</si>
  <si>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</si>
  <si>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</si>
  <si>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</si>
  <si>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</si>
  <si>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</si>
  <si>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</si>
  <si>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</si>
  <si>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</si>
  <si>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</si>
  <si>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</si>
  <si>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</si>
  <si>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</si>
  <si>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</si>
  <si>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</si>
  <si>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</si>
  <si>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</si>
  <si>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</si>
  <si>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</si>
  <si>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</si>
  <si>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</si>
  <si>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</si>
  <si>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</si>
  <si>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</si>
  <si>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</si>
  <si>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</si>
  <si>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</si>
  <si>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</si>
  <si>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</si>
  <si>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</si>
  <si>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</si>
  <si>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</si>
  <si>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</si>
  <si>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</si>
  <si>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</si>
  <si>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</si>
  <si>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</si>
  <si>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</si>
  <si>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</si>
  <si>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</si>
  <si>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</si>
  <si>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</si>
  <si>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</si>
  <si>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</si>
  <si>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</si>
  <si>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</si>
  <si>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</si>
  <si>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</si>
  <si>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</si>
  <si>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</si>
  <si>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</si>
  <si>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</si>
  <si>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</si>
  <si>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</si>
  <si>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</si>
  <si>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</si>
  <si>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</si>
  <si>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</si>
  <si>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</si>
  <si>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</si>
  <si>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</si>
  <si>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</si>
  <si>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</si>
  <si>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</si>
  <si>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</si>
  <si>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</si>
  <si>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</si>
  <si>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</si>
  <si>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</si>
  <si>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</si>
  <si>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</si>
  <si>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</si>
  <si>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</si>
  <si>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</si>
  <si>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</si>
  <si>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</si>
  <si>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</si>
  <si>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</si>
  <si>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</si>
  <si>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</si>
  <si>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</si>
  <si>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</si>
  <si>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</si>
  <si>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</si>
  <si>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</si>
  <si>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</si>
  <si>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</si>
  <si>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</si>
  <si>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</si>
  <si>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</si>
  <si>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</si>
  <si>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</si>
  <si>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</si>
  <si>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</si>
  <si>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</si>
  <si>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</si>
  <si>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</si>
  <si>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</si>
  <si>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</si>
  <si>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</si>
  <si>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</si>
  <si>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</si>
  <si>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</si>
  <si>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</si>
  <si>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</si>
  <si>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</si>
  <si>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</si>
  <si>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</si>
  <si>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</si>
  <si>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</si>
  <si>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</si>
  <si>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</si>
  <si>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</si>
  <si>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</si>
  <si>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</si>
  <si>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</si>
  <si>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</si>
  <si>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</si>
  <si>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</si>
  <si>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</si>
  <si>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</si>
  <si>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</si>
  <si>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</si>
  <si>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</si>
  <si>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</si>
  <si>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</si>
  <si>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</si>
  <si>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</si>
  <si>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</si>
  <si>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</si>
  <si>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</si>
  <si>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</si>
  <si>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</si>
  <si>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</si>
  <si>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</si>
  <si>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</si>
  <si>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</si>
  <si>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</si>
  <si>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</si>
  <si>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</si>
  <si>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</si>
  <si>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</si>
  <si>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</si>
  <si>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</si>
  <si>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</si>
  <si>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</si>
  <si>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</si>
  <si>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</si>
  <si>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</si>
  <si>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</si>
  <si>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</si>
  <si>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</si>
  <si>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</si>
  <si>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</si>
  <si>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</si>
  <si>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</si>
  <si>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</si>
  <si>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</si>
  <si>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</si>
  <si>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</si>
  <si>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</si>
  <si>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</si>
  <si>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</si>
  <si>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</si>
  <si>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</si>
  <si>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</si>
  <si>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</si>
  <si>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</si>
  <si>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</si>
  <si>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</si>
  <si>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</si>
  <si>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</si>
  <si>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</si>
  <si>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</si>
  <si>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</si>
  <si>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</si>
  <si>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</si>
  <si>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</si>
  <si>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</si>
  <si>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</si>
  <si>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</si>
  <si>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</si>
  <si>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</si>
  <si>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</si>
  <si>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</si>
  <si>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</si>
  <si>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</si>
  <si>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</si>
  <si>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</si>
  <si>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</si>
  <si>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</si>
  <si>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</si>
  <si>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</si>
  <si>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</si>
  <si>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</si>
  <si>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</si>
  <si>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</si>
  <si>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</si>
  <si>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</si>
  <si>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</si>
  <si>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</si>
  <si>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</si>
  <si>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</si>
  <si>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</si>
  <si>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</si>
  <si>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</si>
  <si>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</si>
  <si>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</si>
  <si>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</si>
  <si>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</si>
  <si>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</si>
  <si>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</si>
  <si>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</si>
  <si>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</si>
  <si>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</si>
  <si>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</si>
  <si>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</si>
  <si>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</si>
  <si>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</si>
  <si>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</si>
  <si>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</si>
  <si>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</si>
  <si>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</si>
  <si>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</si>
  <si>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</si>
  <si>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</si>
  <si>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</si>
  <si>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</si>
  <si>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</si>
  <si>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</si>
  <si>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</si>
  <si>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</si>
  <si>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</si>
  <si>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</si>
  <si>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</si>
  <si>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</si>
  <si>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</si>
  <si>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</si>
  <si>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</si>
  <si>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</si>
  <si>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</si>
  <si>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</si>
  <si>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</si>
  <si>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</si>
  <si>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</si>
  <si>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</si>
  <si>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</si>
  <si>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</si>
  <si>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</si>
  <si>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</si>
  <si>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</si>
  <si>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</si>
  <si>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</si>
  <si>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</si>
  <si>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</si>
  <si>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</si>
  <si>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</si>
  <si>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</si>
  <si>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</si>
  <si>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</si>
  <si>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</si>
  <si>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</si>
  <si>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</si>
  <si>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</si>
  <si>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</si>
  <si>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</si>
  <si>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</si>
  <si>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</si>
  <si>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</si>
  <si>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</si>
  <si>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</si>
  <si>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</si>
  <si>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</si>
  <si>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</si>
  <si>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</si>
  <si>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</si>
  <si>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</si>
  <si>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</si>
  <si>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</si>
  <si>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</si>
  <si>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</si>
  <si>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</si>
  <si>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</si>
  <si>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</si>
  <si>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</si>
  <si>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</si>
  <si>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</si>
  <si>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</si>
  <si>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</si>
  <si>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</si>
  <si>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</si>
  <si>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</si>
  <si>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</si>
  <si>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</si>
  <si>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</si>
  <si>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</si>
  <si>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</si>
  <si>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</si>
  <si>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</si>
  <si>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</si>
  <si>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</si>
  <si>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</si>
  <si>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</si>
  <si>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</si>
  <si>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</si>
  <si>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</si>
  <si>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</si>
  <si>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</si>
  <si>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</si>
  <si>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</si>
  <si>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</si>
  <si>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</si>
  <si>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</si>
  <si>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</si>
  <si>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</si>
  <si>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</si>
  <si>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</si>
  <si>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</si>
  <si>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</si>
  <si>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</si>
  <si>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</si>
  <si>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</si>
  <si>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</si>
  <si>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</si>
  <si>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</si>
  <si>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</si>
  <si>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</si>
  <si>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</si>
  <si>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</si>
  <si>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</si>
  <si>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</si>
  <si>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</si>
  <si>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</si>
  <si>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</si>
  <si>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</si>
  <si>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</si>
  <si>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</si>
  <si>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</si>
  <si>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</si>
  <si>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</si>
  <si>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</si>
  <si>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</si>
  <si>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</si>
  <si>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</si>
  <si>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</si>
  <si>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</si>
  <si>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</si>
  <si>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</si>
  <si>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</si>
  <si>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</si>
  <si>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</si>
  <si>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</si>
  <si>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</si>
  <si>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</si>
  <si>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</si>
  <si>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</si>
  <si>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</si>
  <si>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</si>
  <si>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</si>
  <si>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</si>
  <si>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</si>
  <si>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</si>
  <si>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</si>
  <si>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</si>
  <si>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</si>
  <si>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</si>
  <si>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</si>
  <si>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</si>
  <si>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</si>
  <si>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</si>
  <si>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</si>
  <si>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</si>
  <si>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</si>
  <si>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</si>
  <si>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</si>
  <si>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</si>
  <si>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</si>
  <si>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</si>
  <si>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</si>
  <si>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</si>
  <si>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</si>
  <si>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</si>
  <si>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</si>
  <si>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</si>
  <si>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</si>
  <si>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</si>
  <si>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</si>
  <si>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</si>
  <si>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</si>
  <si>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</si>
  <si>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</si>
  <si>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</si>
  <si>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</si>
  <si>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</si>
  <si>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</si>
  <si>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</si>
  <si>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</si>
  <si>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</si>
  <si>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</si>
  <si>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</si>
  <si>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</si>
  <si>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</si>
  <si>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</si>
  <si>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</si>
  <si>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</si>
  <si>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</si>
  <si>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</si>
  <si>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</si>
  <si>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</si>
  <si>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</si>
  <si>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</si>
  <si>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</si>
  <si>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</si>
  <si>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</si>
  <si>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</si>
  <si>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</si>
  <si>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</si>
  <si>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</si>
  <si>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</si>
  <si>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</si>
  <si>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</si>
  <si>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</si>
  <si>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</si>
  <si>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</si>
  <si>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</si>
  <si>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</si>
  <si>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</si>
  <si>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</si>
  <si>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</si>
  <si>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</si>
  <si>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</si>
  <si>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</si>
  <si>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</si>
  <si>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</si>
  <si>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</si>
  <si>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</si>
  <si>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</si>
  <si>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</si>
  <si>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</si>
  <si>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</si>
  <si>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</si>
  <si>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</si>
  <si>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</si>
  <si>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</si>
  <si>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</si>
  <si>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</si>
  <si>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</si>
  <si>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</si>
  <si>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</si>
  <si>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</si>
  <si>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</si>
  <si>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</si>
  <si>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</si>
  <si>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</si>
  <si>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</si>
  <si>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</si>
  <si>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</si>
  <si>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</si>
  <si>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</si>
  <si>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</si>
  <si>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</si>
  <si>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</si>
  <si>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</si>
  <si>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</si>
  <si>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</si>
  <si>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</si>
  <si>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</si>
  <si>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</si>
  <si>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</si>
  <si>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</si>
  <si>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</si>
  <si>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</si>
  <si>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</si>
  <si>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</si>
  <si>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</si>
  <si>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</si>
  <si>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</si>
  <si>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</si>
  <si>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</si>
  <si>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</si>
  <si>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</si>
  <si>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</si>
  <si>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</si>
  <si>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</si>
  <si>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</si>
  <si>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</si>
  <si>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</si>
  <si>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</si>
  <si>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</si>
  <si>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</si>
  <si>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</si>
  <si>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</si>
  <si>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</si>
  <si>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</si>
  <si>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</si>
  <si>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</si>
  <si>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</si>
  <si>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</si>
  <si>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</si>
  <si>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</si>
  <si>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</si>
  <si>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</si>
  <si>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</si>
  <si>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</si>
  <si>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</si>
  <si>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</si>
  <si>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</si>
  <si>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</si>
  <si>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</si>
  <si>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</si>
  <si>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</si>
  <si>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</si>
  <si>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</si>
  <si>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</si>
  <si>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</si>
  <si>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</si>
  <si>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</si>
  <si>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</si>
  <si>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</si>
  <si>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</si>
  <si>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</si>
  <si>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</si>
  <si>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</si>
  <si>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</si>
  <si>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</si>
  <si>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</si>
  <si>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</si>
  <si>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</si>
  <si>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</si>
  <si>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</si>
  <si>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</si>
  <si>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</si>
  <si>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</si>
  <si>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</si>
  <si>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</si>
  <si>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</si>
  <si>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</si>
  <si>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</si>
  <si>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</si>
  <si>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</si>
  <si>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</si>
  <si>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</si>
  <si>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</si>
  <si>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</si>
  <si>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</si>
  <si>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</si>
  <si>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</si>
  <si>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</si>
  <si>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</si>
  <si>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</si>
  <si>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</si>
  <si>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</si>
  <si>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</si>
  <si>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</si>
  <si>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</si>
  <si>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</si>
  <si>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</si>
  <si>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</si>
  <si>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</si>
  <si>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</si>
  <si>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</si>
  <si>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</si>
  <si>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</si>
  <si>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</si>
  <si>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</si>
  <si>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</si>
  <si>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</si>
  <si>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</si>
  <si>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</si>
  <si>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</si>
  <si>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</si>
  <si>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</si>
  <si>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</si>
  <si>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</si>
  <si>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</si>
  <si>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</si>
  <si>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</si>
  <si>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</si>
  <si>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</si>
  <si>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</si>
  <si>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</si>
  <si>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</si>
  <si>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</si>
  <si>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</si>
  <si>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</si>
  <si>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</si>
  <si>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</si>
  <si>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</si>
  <si>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</si>
  <si>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</si>
  <si>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</si>
  <si>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</si>
  <si>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</si>
  <si>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</si>
  <si>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</si>
  <si>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</si>
  <si>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</si>
  <si>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</si>
  <si>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</si>
  <si>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</si>
  <si>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</si>
  <si>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</si>
  <si>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</si>
  <si>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</si>
  <si>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</si>
  <si>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</si>
  <si>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</si>
  <si>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</si>
  <si>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</si>
  <si>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</si>
  <si>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</si>
  <si>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</si>
  <si>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</si>
  <si>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</si>
  <si>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</si>
  <si>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</si>
  <si>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</si>
  <si>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</si>
  <si>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</si>
  <si>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</si>
  <si>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</si>
  <si>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</si>
  <si>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</si>
  <si>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</si>
  <si>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</si>
  <si>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</si>
  <si>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</si>
  <si>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</si>
  <si>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</si>
  <si>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</si>
  <si>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</si>
  <si>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</si>
  <si>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</si>
  <si>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</si>
  <si>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</si>
  <si>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</si>
  <si>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</si>
  <si>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</si>
  <si>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</si>
  <si>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</si>
  <si>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</si>
  <si>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</si>
  <si>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</si>
  <si>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</si>
  <si>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</si>
  <si>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</si>
  <si>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</si>
  <si>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</si>
  <si>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</si>
  <si>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</si>
  <si>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</si>
  <si>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</si>
  <si>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</si>
  <si>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</si>
  <si>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</si>
  <si>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</si>
  <si>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</si>
  <si>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</si>
  <si>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</si>
  <si>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</si>
  <si>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</si>
  <si>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</si>
  <si>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</si>
  <si>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</si>
  <si>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</si>
  <si>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</si>
  <si>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</si>
  <si>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</si>
  <si>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</si>
  <si>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</si>
  <si>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</si>
  <si>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</si>
  <si>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</si>
  <si>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</si>
  <si>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</si>
  <si>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</si>
  <si>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</si>
  <si>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</si>
  <si>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</si>
  <si>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</si>
  <si>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</si>
  <si>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</si>
  <si>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</si>
  <si>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</si>
  <si>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</si>
  <si>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</si>
  <si>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</si>
  <si>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</si>
  <si>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</si>
  <si>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</si>
  <si>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</si>
  <si>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</si>
  <si>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</si>
  <si>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</si>
  <si>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</si>
  <si>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</si>
  <si>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</si>
  <si>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</si>
  <si>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</si>
  <si>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</si>
  <si>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</si>
  <si>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</si>
  <si>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</si>
  <si>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</si>
  <si>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</si>
  <si>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</si>
  <si>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</si>
  <si>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</si>
  <si>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</si>
  <si>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</si>
  <si>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</si>
  <si>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</si>
  <si>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</si>
  <si>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</si>
  <si>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</si>
  <si>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</si>
  <si>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</si>
  <si>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</si>
  <si>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</si>
  <si>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</si>
  <si>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</si>
  <si>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</si>
  <si>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</si>
  <si>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</si>
  <si>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</si>
  <si>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</si>
  <si>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</si>
  <si>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</si>
  <si>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</si>
  <si>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</si>
  <si>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</si>
  <si>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</si>
  <si>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</si>
  <si>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</si>
  <si>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</si>
  <si>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</si>
  <si>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</si>
  <si>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</si>
  <si>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</si>
  <si>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</si>
  <si>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</si>
  <si>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</si>
  <si>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</si>
  <si>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</si>
  <si>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</si>
  <si>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</si>
  <si>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</si>
  <si>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</si>
  <si>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</si>
  <si>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</si>
  <si>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</si>
  <si>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</si>
  <si>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</si>
  <si>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</si>
  <si>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</si>
  <si>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</si>
  <si>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</si>
  <si>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</si>
  <si>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</si>
  <si>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</si>
  <si>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</si>
  <si>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</si>
  <si>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</si>
  <si>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</si>
  <si>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</si>
  <si>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</si>
  <si>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</si>
  <si>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</si>
  <si>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</si>
  <si>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</si>
  <si>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</si>
  <si>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</si>
  <si>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</si>
  <si>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</si>
  <si>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</si>
  <si>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</si>
  <si>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</si>
  <si>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</si>
  <si>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</si>
  <si>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</si>
  <si>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</si>
  <si>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</si>
  <si>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</si>
  <si>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</si>
  <si>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</si>
  <si>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</si>
  <si>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</si>
  <si>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</si>
  <si>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</si>
  <si>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</si>
  <si>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</si>
  <si>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</si>
  <si>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</si>
  <si>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</si>
  <si>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</si>
  <si>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</si>
  <si>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</si>
  <si>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</si>
  <si>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</si>
  <si>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</si>
  <si>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</si>
  <si>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</si>
  <si>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</si>
  <si>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</si>
  <si>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</si>
  <si>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</si>
  <si>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</si>
  <si>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</si>
  <si>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</si>
  <si>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</si>
  <si>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</si>
  <si>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</si>
  <si>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</si>
  <si>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</si>
  <si>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</si>
  <si>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</si>
  <si>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</si>
  <si>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</si>
  <si>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</si>
  <si>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</si>
  <si>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</si>
  <si>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</si>
  <si>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</si>
  <si>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</si>
  <si>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</si>
  <si>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</si>
  <si>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</si>
  <si>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</si>
  <si>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</si>
  <si>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</si>
  <si>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</si>
  <si>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</si>
  <si>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</si>
  <si>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</si>
  <si>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</si>
  <si>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</si>
  <si>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</si>
  <si>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</si>
  <si>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</si>
  <si>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</si>
  <si>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</si>
  <si>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</si>
  <si>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</si>
  <si>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</si>
  <si>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</si>
  <si>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</si>
  <si>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</si>
  <si>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</si>
  <si>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</si>
  <si>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</si>
  <si>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</si>
  <si>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</si>
  <si>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</si>
  <si>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</si>
  <si>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</si>
  <si>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</si>
  <si>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</si>
  <si>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</si>
  <si>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</si>
  <si>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</si>
  <si>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</si>
  <si>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</si>
  <si>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</si>
  <si>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</si>
  <si>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</si>
  <si>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</si>
  <si>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</si>
  <si>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</si>
  <si>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</si>
  <si>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</si>
  <si>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</si>
  <si>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</si>
  <si>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</si>
  <si>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</si>
  <si>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</si>
  <si>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</si>
  <si>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</si>
  <si>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</si>
  <si>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</si>
  <si>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</si>
  <si>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</si>
  <si>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</si>
  <si>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</si>
  <si>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</si>
  <si>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</si>
  <si>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</si>
  <si>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</si>
  <si>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</si>
  <si>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</si>
  <si>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</si>
  <si>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</si>
  <si>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</si>
  <si>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</si>
  <si>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</si>
  <si>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</si>
  <si>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</si>
  <si>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</si>
  <si>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</si>
  <si>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</si>
  <si>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</si>
  <si>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</si>
  <si>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</si>
  <si>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</si>
  <si>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</si>
  <si>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</si>
  <si>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</si>
  <si>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</si>
  <si>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</si>
  <si>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</si>
  <si>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</si>
  <si>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</si>
  <si>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</si>
  <si>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</si>
  <si>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</si>
  <si>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</si>
  <si>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</si>
  <si>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</si>
  <si>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</si>
  <si>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</si>
  <si>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</si>
  <si>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</si>
  <si>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</si>
  <si>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</si>
  <si>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</si>
  <si>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</si>
  <si>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</si>
  <si>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</si>
  <si>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</si>
  <si>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</si>
  <si>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</si>
  <si>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</si>
  <si>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</si>
  <si>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</si>
  <si>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</si>
  <si>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</si>
  <si>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</si>
  <si>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</si>
  <si>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</si>
  <si>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</si>
  <si>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</si>
  <si>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</si>
  <si>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</si>
  <si>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</si>
  <si>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</si>
  <si>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</si>
  <si>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</si>
  <si>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</si>
  <si>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</si>
  <si>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</si>
  <si>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</si>
  <si>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</si>
  <si>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</si>
  <si>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</si>
  <si>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</si>
  <si>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</si>
  <si>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</si>
  <si>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</si>
  <si>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</si>
  <si>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</si>
  <si>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</si>
  <si>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</si>
  <si>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</si>
  <si>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</si>
  <si>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</si>
  <si>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</si>
  <si>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</si>
  <si>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</si>
  <si>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</si>
  <si>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</si>
  <si>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</si>
  <si>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</si>
  <si>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</si>
  <si>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</si>
  <si>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</si>
  <si>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</si>
  <si>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</si>
  <si>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</si>
  <si>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</si>
  <si>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</si>
  <si>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</si>
  <si>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</si>
  <si>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</si>
  <si>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</si>
  <si>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</si>
  <si>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</si>
  <si>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</si>
  <si>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</si>
  <si>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</si>
  <si>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</si>
  <si>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</si>
  <si>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</si>
  <si>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</si>
  <si>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</si>
  <si>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</si>
  <si>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</si>
  <si>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</si>
  <si>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</si>
  <si>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</si>
  <si>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</si>
  <si>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</si>
  <si>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</si>
  <si>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</si>
  <si>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</si>
  <si>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</si>
  <si>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</si>
  <si>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</si>
  <si>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</si>
  <si>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</si>
  <si>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</si>
  <si>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</si>
  <si>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</si>
  <si>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</si>
  <si>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</si>
  <si>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</si>
  <si>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</si>
  <si>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</si>
  <si>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</si>
  <si>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</si>
  <si>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</si>
  <si>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</si>
  <si>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</si>
  <si>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</si>
  <si>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</si>
  <si>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</si>
  <si>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</si>
  <si>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</si>
  <si>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</si>
  <si>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</si>
  <si>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</si>
  <si>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</si>
  <si>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</si>
  <si>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</si>
  <si>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</si>
  <si>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</si>
  <si>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</si>
  <si>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</si>
  <si>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</si>
  <si>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</si>
  <si>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</si>
  <si>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</si>
  <si>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</si>
  <si>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</si>
  <si>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</si>
  <si>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</si>
  <si>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</si>
  <si>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</si>
  <si>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</si>
  <si>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</si>
  <si>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</si>
  <si>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</si>
  <si>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</si>
  <si>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</si>
  <si>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</si>
  <si>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</si>
  <si>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</si>
  <si>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</si>
  <si>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</si>
  <si>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</si>
  <si>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</si>
  <si>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</si>
  <si>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</si>
  <si>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</si>
  <si>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</si>
  <si>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</si>
  <si>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</si>
  <si>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</si>
  <si>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</si>
  <si>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</si>
  <si>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</si>
  <si>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</si>
  <si>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</si>
  <si>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</si>
  <si>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</si>
  <si>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</si>
  <si>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</si>
  <si>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</si>
  <si>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</si>
  <si>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</si>
  <si>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</si>
  <si>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</si>
  <si>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</si>
  <si>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</si>
  <si>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</si>
  <si>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</si>
  <si>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</si>
  <si>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</si>
  <si>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</si>
  <si>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</si>
  <si>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</si>
  <si>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</si>
  <si>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</si>
  <si>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</si>
  <si>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</si>
  <si>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</si>
  <si>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</si>
  <si>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</si>
  <si>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</si>
  <si>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</si>
  <si>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</si>
  <si>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</si>
  <si>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</si>
  <si>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</si>
  <si>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</si>
  <si>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</si>
  <si>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</si>
  <si>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</si>
  <si>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</si>
  <si>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</si>
  <si>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</si>
  <si>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</si>
  <si>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</si>
  <si>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</si>
  <si>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</si>
  <si>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</si>
  <si>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</si>
  <si>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</si>
  <si>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</si>
  <si>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</si>
  <si>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</si>
  <si>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</si>
  <si>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</si>
  <si>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</si>
  <si>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</si>
  <si>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</si>
  <si>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</si>
  <si>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</si>
  <si>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</si>
  <si>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</si>
  <si>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</si>
  <si>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</si>
  <si>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</si>
  <si>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</si>
  <si>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</si>
  <si>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</si>
  <si>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</si>
  <si>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</si>
  <si>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</si>
  <si>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</si>
  <si>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</si>
  <si>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</si>
  <si>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</si>
  <si>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</si>
  <si>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</si>
  <si>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</si>
  <si>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</si>
  <si>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</si>
  <si>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</si>
  <si>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</si>
  <si>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</si>
  <si>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</si>
  <si>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</si>
  <si>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</si>
  <si>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</si>
  <si>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</si>
  <si>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</si>
  <si>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</si>
  <si>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</si>
  <si>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</si>
  <si>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</si>
  <si>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</si>
  <si>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</si>
  <si>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</si>
  <si>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</si>
  <si>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</si>
  <si>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</si>
  <si>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</si>
  <si>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</si>
  <si>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</si>
  <si>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</si>
  <si>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</si>
  <si>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</si>
  <si>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</si>
  <si>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</si>
  <si>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</si>
  <si>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</si>
  <si>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</si>
  <si>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</si>
  <si>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</si>
  <si>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</si>
  <si>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</si>
  <si>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</si>
  <si>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</si>
  <si>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</si>
  <si>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</si>
  <si>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</si>
  <si>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</si>
  <si>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</si>
  <si>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</si>
  <si>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</si>
  <si>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</si>
  <si>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</si>
  <si>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</si>
  <si>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</si>
  <si>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</si>
  <si>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</si>
  <si>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</si>
  <si>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</si>
  <si>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</si>
  <si>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</si>
  <si>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</si>
  <si>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</si>
  <si>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</si>
  <si>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</si>
  <si>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</si>
  <si>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</si>
  <si>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</si>
  <si>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</si>
  <si>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</si>
  <si>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</si>
  <si>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</si>
  <si>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</si>
  <si>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</si>
  <si>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</si>
  <si>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</si>
  <si>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</si>
  <si>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</si>
  <si>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</si>
  <si>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</si>
  <si>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</si>
  <si>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</si>
  <si>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</si>
  <si>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</si>
  <si>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</si>
  <si>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</si>
  <si>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</si>
  <si>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</si>
  <si>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</si>
  <si>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</si>
  <si>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</si>
  <si>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</si>
  <si>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</si>
  <si>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</si>
  <si>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</si>
  <si>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</si>
  <si>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</si>
  <si>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</si>
  <si>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</si>
  <si>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</si>
  <si>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</si>
  <si>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</si>
  <si>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</si>
  <si>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</si>
  <si>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</si>
  <si>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</si>
  <si>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</si>
  <si>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</si>
  <si>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</si>
  <si>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</si>
  <si>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</si>
  <si>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</si>
  <si>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</si>
  <si>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</si>
  <si>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</si>
  <si>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</si>
  <si>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</si>
  <si>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</si>
  <si>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</si>
  <si>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</si>
  <si>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</si>
  <si>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</si>
  <si>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</si>
  <si>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</si>
  <si>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</si>
  <si>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</si>
  <si>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</si>
  <si>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</si>
  <si>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</si>
  <si>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</si>
  <si>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</si>
  <si>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</si>
  <si>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</si>
  <si>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</si>
  <si>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</si>
  <si>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</si>
  <si>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</si>
  <si>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</si>
  <si>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</si>
  <si>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</si>
  <si>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</si>
  <si>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</si>
  <si>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</si>
  <si>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</si>
  <si>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</si>
  <si>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</si>
  <si>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</si>
  <si>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</si>
  <si>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</si>
  <si>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</si>
  <si>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</si>
  <si>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</si>
  <si>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</si>
  <si>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</si>
  <si>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</si>
  <si>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</si>
  <si>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</si>
  <si>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</si>
  <si>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</si>
  <si>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</si>
  <si>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</si>
  <si>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</si>
  <si>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</si>
  <si>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</si>
  <si>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</si>
  <si>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</si>
  <si>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</si>
  <si>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</si>
  <si>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</si>
  <si>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</si>
  <si>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</si>
  <si>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</si>
  <si>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</si>
  <si>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</si>
  <si>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</si>
  <si>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</si>
  <si>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</si>
  <si>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</si>
  <si>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</si>
  <si>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</si>
  <si>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</si>
  <si>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</si>
  <si>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</si>
  <si>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</si>
  <si>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</si>
  <si>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</si>
  <si>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</si>
  <si>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</si>
  <si>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</si>
  <si>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</si>
  <si>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</si>
  <si>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</si>
  <si>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</si>
  <si>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</si>
  <si>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</si>
  <si>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</si>
  <si>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</si>
  <si>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</si>
  <si>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</si>
  <si>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</si>
  <si>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</si>
  <si>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</si>
  <si>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</si>
  <si>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</si>
  <si>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</si>
  <si>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</si>
  <si>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</si>
  <si>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</si>
  <si>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</si>
  <si>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</si>
  <si>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</si>
  <si>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</si>
  <si>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</si>
  <si>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</si>
  <si>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</si>
  <si>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</si>
  <si>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</si>
  <si>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</si>
  <si>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</si>
  <si>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</si>
  <si>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</si>
  <si>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</si>
  <si>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</si>
  <si>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</si>
  <si>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</si>
  <si>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</si>
  <si>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</si>
  <si>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</si>
  <si>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</si>
  <si>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</si>
  <si>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</si>
  <si>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</si>
  <si>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</si>
  <si>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</si>
  <si>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</si>
  <si>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</si>
  <si>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</si>
  <si>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</si>
  <si>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</si>
  <si>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</si>
  <si>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</si>
  <si>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</si>
  <si>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</si>
  <si>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</si>
  <si>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</si>
  <si>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</si>
  <si>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</si>
  <si>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</si>
  <si>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</si>
  <si>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</si>
  <si>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</si>
  <si>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</si>
  <si>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</si>
  <si>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</si>
  <si>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</si>
  <si>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</si>
  <si>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</si>
  <si>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</si>
  <si>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</si>
  <si>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</si>
  <si>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</si>
  <si>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</si>
  <si>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</si>
  <si>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</si>
  <si>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</si>
  <si>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</si>
  <si>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</si>
  <si>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</si>
  <si>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</si>
  <si>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</si>
  <si>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</si>
  <si>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</si>
  <si>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</si>
  <si>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</si>
  <si>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</si>
  <si>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</si>
  <si>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</si>
  <si>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</si>
  <si>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</si>
  <si>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</si>
  <si>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</si>
  <si>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</si>
  <si>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</si>
  <si>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</si>
  <si>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</si>
  <si>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</si>
  <si>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</si>
  <si>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</si>
  <si>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</si>
  <si>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</si>
  <si>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</si>
  <si>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</si>
  <si>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</si>
  <si>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</si>
  <si>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</si>
  <si>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</si>
  <si>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</si>
  <si>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</si>
  <si>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</si>
  <si>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</si>
  <si>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</si>
  <si>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</si>
  <si>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</si>
  <si>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</si>
  <si>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</si>
  <si>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</si>
  <si>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</si>
  <si>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</si>
  <si>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</si>
  <si>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</si>
  <si>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</si>
  <si>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</si>
  <si>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</si>
  <si>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</si>
  <si>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</si>
  <si>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</si>
  <si>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</si>
  <si>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</si>
  <si>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</si>
  <si>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</si>
  <si>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</si>
  <si>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</si>
  <si>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</si>
  <si>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</si>
  <si>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</si>
  <si>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</si>
  <si>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</si>
  <si>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</si>
  <si>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</si>
  <si>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</si>
  <si>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</si>
  <si>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</si>
  <si>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</si>
  <si>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</si>
  <si>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</si>
  <si>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</si>
  <si>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</si>
  <si>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</si>
  <si>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</si>
  <si>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</si>
  <si>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</si>
  <si>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</si>
  <si>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</si>
  <si>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</si>
  <si>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</si>
  <si>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</si>
  <si>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</si>
  <si>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</si>
  <si>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</si>
  <si>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</si>
  <si>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</si>
  <si>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</si>
  <si>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</si>
  <si>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</si>
  <si>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</si>
  <si>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</si>
  <si>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</si>
  <si>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</si>
  <si>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</si>
  <si>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</si>
  <si>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</si>
  <si>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</si>
  <si>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</si>
  <si>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</si>
  <si>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</si>
  <si>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</si>
  <si>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</si>
  <si>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</si>
  <si>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</si>
  <si>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</si>
  <si>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</si>
  <si>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</si>
  <si>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</si>
  <si>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</si>
  <si>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</si>
  <si>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</si>
  <si>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</si>
  <si>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</si>
  <si>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</si>
  <si>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</si>
  <si>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</si>
  <si>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</si>
  <si>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</si>
  <si>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</si>
  <si>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</si>
  <si>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</si>
  <si>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</si>
  <si>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</si>
  <si>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</si>
  <si>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</si>
  <si>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</si>
  <si>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</si>
  <si>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</si>
  <si>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</si>
  <si>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</si>
  <si>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</si>
  <si>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</si>
  <si>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</si>
  <si>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</si>
  <si>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</si>
  <si>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</si>
  <si>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</si>
  <si>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</si>
  <si>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</si>
  <si>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</si>
  <si>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</si>
  <si>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</si>
  <si>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</si>
  <si>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</si>
  <si>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</si>
  <si>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</si>
  <si>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</si>
  <si>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</si>
  <si>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</si>
  <si>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</si>
  <si>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</si>
  <si>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</si>
  <si>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</si>
  <si>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</si>
  <si>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</si>
  <si>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</si>
  <si>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</si>
  <si>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</si>
  <si>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</si>
  <si>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</si>
  <si>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</si>
  <si>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</si>
  <si>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</si>
  <si>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</si>
  <si>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</si>
  <si>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</si>
  <si>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</si>
  <si>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</si>
  <si>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</si>
  <si>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</si>
  <si>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</si>
  <si>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</si>
  <si>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</si>
  <si>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</si>
  <si>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</si>
  <si>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</si>
  <si>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</si>
  <si>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</si>
  <si>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</si>
  <si>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</si>
  <si>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</si>
  <si>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</si>
  <si>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</si>
  <si>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</si>
  <si>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</si>
  <si>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</si>
  <si>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</si>
  <si>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</si>
  <si>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</si>
  <si>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</si>
  <si>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</si>
  <si>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</si>
  <si>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</si>
  <si>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</si>
  <si>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</si>
  <si>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</si>
  <si>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</si>
  <si>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</si>
  <si>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</si>
  <si>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</si>
  <si>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</si>
  <si>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</si>
  <si>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</si>
  <si>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</si>
  <si>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</si>
  <si>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</si>
  <si>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</si>
  <si>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</si>
  <si>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</si>
  <si>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</si>
  <si>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</si>
  <si>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</si>
  <si>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</si>
  <si>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</si>
  <si>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</si>
  <si>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</si>
  <si>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</si>
  <si>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</si>
  <si>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</si>
  <si>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</si>
  <si>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</si>
  <si>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</si>
  <si>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</si>
  <si>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</si>
  <si>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</si>
  <si>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</si>
  <si>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</si>
  <si>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</si>
  <si>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</si>
  <si>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</si>
  <si>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</si>
  <si>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</si>
  <si>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</si>
  <si>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</si>
  <si>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</si>
  <si>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</si>
  <si>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</si>
  <si>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</si>
  <si>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</si>
  <si>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</si>
  <si>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</si>
  <si>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</si>
  <si>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</si>
  <si>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</si>
  <si>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</si>
  <si>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</si>
  <si>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</si>
  <si>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</si>
  <si>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</si>
  <si>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</si>
  <si>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</si>
  <si>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</si>
  <si>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</si>
  <si>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</si>
  <si>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</si>
  <si>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</si>
  <si>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</si>
  <si>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</si>
  <si>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</si>
  <si>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</si>
  <si>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</si>
  <si>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</si>
  <si>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</si>
  <si>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</si>
  <si>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</si>
  <si>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</si>
  <si>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</si>
  <si>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</si>
  <si>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</si>
  <si>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</si>
  <si>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</si>
  <si>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</si>
  <si>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</si>
  <si>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</si>
  <si>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</si>
  <si>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</si>
  <si>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</si>
  <si>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</si>
  <si>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</si>
  <si>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</si>
  <si>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</si>
  <si>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</si>
  <si>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</si>
  <si>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</si>
  <si>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</si>
  <si>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</si>
  <si>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</si>
  <si>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</si>
  <si>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</si>
  <si>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</si>
  <si>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</si>
  <si>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</si>
  <si>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</si>
  <si>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</si>
  <si>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</si>
  <si>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</si>
  <si>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</si>
  <si>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</si>
  <si>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</si>
  <si>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</si>
  <si>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</si>
  <si>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</si>
  <si>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</si>
  <si>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</si>
  <si>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</si>
  <si>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</si>
  <si>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</si>
  <si>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</si>
  <si>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</si>
  <si>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</si>
  <si>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</si>
  <si>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</si>
  <si>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</si>
  <si>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</si>
  <si>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</si>
  <si>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</si>
  <si>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</si>
  <si>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</si>
  <si>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</si>
  <si>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</si>
  <si>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</si>
  <si>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</si>
  <si>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</si>
  <si>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</si>
  <si>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</si>
  <si>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</si>
  <si>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</si>
  <si>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</si>
  <si>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</si>
  <si>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</si>
  <si>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</si>
  <si>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</si>
  <si>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</si>
  <si>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</si>
  <si>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</si>
  <si>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</si>
  <si>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</si>
  <si>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</si>
  <si>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</si>
  <si>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</si>
  <si>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</si>
  <si>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</si>
  <si>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</si>
  <si>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</si>
  <si>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</si>
  <si>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</si>
  <si>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</si>
  <si>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</si>
  <si>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</si>
  <si>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</si>
  <si>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</si>
  <si>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</si>
  <si>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</si>
  <si>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</si>
  <si>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</si>
  <si>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</si>
  <si>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</si>
  <si>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</si>
  <si>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</si>
  <si>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</si>
  <si>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</si>
  <si>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</si>
  <si>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</si>
  <si>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</si>
  <si>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</si>
  <si>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</si>
  <si>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</si>
  <si>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</si>
  <si>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</si>
  <si>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</si>
  <si>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</si>
  <si>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</si>
  <si>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</si>
  <si>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</si>
  <si>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</si>
  <si>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</si>
  <si>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</si>
  <si>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</si>
  <si>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</si>
  <si>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</si>
  <si>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</si>
  <si>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</si>
  <si>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</si>
  <si>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</si>
  <si>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</si>
  <si>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</si>
  <si>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</si>
  <si>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</si>
  <si>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</si>
  <si>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</si>
  <si>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</si>
  <si>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</si>
  <si>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</si>
  <si>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</si>
  <si>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</si>
  <si>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</si>
  <si>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</si>
  <si>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</si>
  <si>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</si>
  <si>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</si>
  <si>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</si>
  <si>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</si>
  <si>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</si>
  <si>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</si>
  <si>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</si>
  <si>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</si>
  <si>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</si>
  <si>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</si>
  <si>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</si>
  <si>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</si>
  <si>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</si>
  <si>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</si>
  <si>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</si>
  <si>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</si>
  <si>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</si>
  <si>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</si>
  <si>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</si>
  <si>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</si>
  <si>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</si>
  <si>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</si>
  <si>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</si>
  <si>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</si>
  <si>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</si>
  <si>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</si>
  <si>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</si>
  <si>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</si>
  <si>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</si>
  <si>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</si>
  <si>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</si>
  <si>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</si>
  <si>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</si>
  <si>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</si>
  <si>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</si>
  <si>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</si>
  <si>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</si>
  <si>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</si>
  <si>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</si>
  <si>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</si>
  <si>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</si>
  <si>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</si>
  <si>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</si>
  <si>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</si>
  <si>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</si>
  <si>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</si>
  <si>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</si>
  <si>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</si>
  <si>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</si>
  <si>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</si>
  <si>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</si>
  <si>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</si>
  <si>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</si>
  <si>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</si>
  <si>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</si>
  <si>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</si>
  <si>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</si>
  <si>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</si>
  <si>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</si>
  <si>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</si>
  <si>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</si>
  <si>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</si>
  <si>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</si>
  <si>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</si>
  <si>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</si>
  <si>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</si>
  <si>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</si>
  <si>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</si>
  <si>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</si>
  <si>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</si>
  <si>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</si>
  <si>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</si>
  <si>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</si>
  <si>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</si>
  <si>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</si>
  <si>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</si>
  <si>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</si>
  <si>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</si>
  <si>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</si>
  <si>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</si>
  <si>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</si>
  <si>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</si>
  <si>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</si>
  <si>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</si>
  <si>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</si>
  <si>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</si>
  <si>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</si>
  <si>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</si>
  <si>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</si>
  <si>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</si>
  <si>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</si>
  <si>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</si>
  <si>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</si>
  <si>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</si>
  <si>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</si>
  <si>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</si>
  <si>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</si>
  <si>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</si>
  <si>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</si>
  <si>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</si>
  <si>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</si>
  <si>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</si>
  <si>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</si>
  <si>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</si>
  <si>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</si>
  <si>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</si>
  <si>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</si>
  <si>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</si>
  <si>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</si>
  <si>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</si>
  <si>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</si>
  <si>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</si>
  <si>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</si>
  <si>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</si>
  <si>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</si>
  <si>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</si>
  <si>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</si>
  <si>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</si>
  <si>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</si>
  <si>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</si>
  <si>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</si>
  <si>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</si>
  <si>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</si>
  <si>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</si>
  <si>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</si>
  <si>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</si>
  <si>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</si>
  <si>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</si>
  <si>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</si>
  <si>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</si>
  <si>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</si>
  <si>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</si>
  <si>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</si>
  <si>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</si>
  <si>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</si>
  <si>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</si>
  <si>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</si>
  <si>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</si>
  <si>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</si>
  <si>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</si>
  <si>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</si>
  <si>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</si>
  <si>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</si>
  <si>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</si>
  <si>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</si>
  <si>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</si>
  <si>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</si>
  <si>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</si>
  <si>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</si>
  <si>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</si>
  <si>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</si>
  <si>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</si>
  <si>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</si>
  <si>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</si>
  <si>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</si>
  <si>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</si>
  <si>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</si>
  <si>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</si>
  <si>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</si>
  <si>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</si>
  <si>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</si>
  <si>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</si>
  <si>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</si>
  <si>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</si>
  <si>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</si>
  <si>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</si>
  <si>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</si>
  <si>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</si>
  <si>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</si>
  <si>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</si>
  <si>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</si>
  <si>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</si>
  <si>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</si>
  <si>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</si>
  <si>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</si>
  <si>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</si>
  <si>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</si>
  <si>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</si>
  <si>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</si>
  <si>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</si>
  <si>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</si>
  <si>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</si>
  <si>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</si>
  <si>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</si>
  <si>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</si>
  <si>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</si>
  <si>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</si>
  <si>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</si>
  <si>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</si>
  <si>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</si>
  <si>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</si>
  <si>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</si>
  <si>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</si>
  <si>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</si>
  <si>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</si>
  <si>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</si>
  <si>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</si>
  <si>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</si>
  <si>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</si>
  <si>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</si>
  <si>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</si>
  <si>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</si>
  <si>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</si>
  <si>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</si>
  <si>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</si>
  <si>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</si>
  <si>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</si>
  <si>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</si>
  <si>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</si>
  <si>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</si>
  <si>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</si>
  <si>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</si>
  <si>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</si>
  <si>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</si>
  <si>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</si>
  <si>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</si>
  <si>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</si>
  <si>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</si>
  <si>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</si>
  <si>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</si>
  <si>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</si>
  <si>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</si>
  <si>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</si>
  <si>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</si>
  <si>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</si>
  <si>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</si>
  <si>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</si>
  <si>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</si>
  <si>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</si>
  <si>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</si>
  <si>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</si>
  <si>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</si>
  <si>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</si>
  <si>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</si>
  <si>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</si>
  <si>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</si>
  <si>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</si>
  <si>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</si>
  <si>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</si>
  <si>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</si>
  <si>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</si>
  <si>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</si>
  <si>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</si>
  <si>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</si>
  <si>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</si>
  <si>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</si>
  <si>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</si>
  <si>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</si>
  <si>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</si>
  <si>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</si>
  <si>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</si>
  <si>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</si>
  <si>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</si>
  <si>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</si>
  <si>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</si>
  <si>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</si>
  <si>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</si>
  <si>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</si>
  <si>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</si>
  <si>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</si>
  <si>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</si>
  <si>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</si>
  <si>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</si>
  <si>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</si>
  <si>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</si>
  <si>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</si>
  <si>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</si>
  <si>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</si>
  <si>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</si>
  <si>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</si>
  <si>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</si>
  <si>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</si>
  <si>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</si>
  <si>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</si>
  <si>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</si>
  <si>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</si>
  <si>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</si>
  <si>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</si>
  <si>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</si>
  <si>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</si>
  <si>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</si>
  <si>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</si>
  <si>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</si>
  <si>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</si>
  <si>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</si>
  <si>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</si>
  <si>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</si>
  <si>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</si>
  <si>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</si>
  <si>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</si>
  <si>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</si>
  <si>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</si>
  <si>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</si>
  <si>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</si>
  <si>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</si>
  <si>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</si>
  <si>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</si>
  <si>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</si>
  <si>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</si>
  <si>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</si>
  <si>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</si>
  <si>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</si>
  <si>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</si>
  <si>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14.- Confección de prendas de vestir</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</si>
  <si>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</si>
  <si>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</si>
  <si>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</si>
  <si>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</si>
  <si>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</si>
  <si>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</si>
  <si>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</si>
  <si>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</si>
  <si>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</si>
  <si>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</si>
  <si>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</si>
  <si>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</si>
  <si>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</si>
  <si>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</si>
  <si>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</si>
  <si>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</si>
  <si>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</si>
  <si>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</si>
  <si>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</si>
  <si>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</si>
  <si>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</si>
  <si>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</si>
  <si>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</si>
  <si>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</si>
  <si>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</si>
  <si>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</si>
  <si>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69.- Actividades jurídicas y de contabilidad</t>
  </si>
  <si>
    <t>71.- Servicios técnicos de arquitectura e ingeniería. Ensayos y análisis técnicos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</si>
  <si>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</si>
  <si>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</si>
  <si>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</si>
  <si>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</si>
  <si>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</si>
  <si>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</si>
  <si>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</si>
  <si>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</si>
  <si>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</si>
  <si>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</si>
  <si>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</si>
  <si>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</si>
  <si>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</si>
  <si>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</si>
  <si>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</si>
  <si>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</si>
  <si>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</si>
  <si>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</si>
  <si>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</si>
  <si>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</si>
  <si>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</si>
  <si>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</si>
  <si>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</si>
  <si>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</si>
  <si>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</si>
  <si>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</si>
  <si>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</si>
  <si>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</si>
  <si>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</si>
  <si>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</si>
  <si>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</si>
  <si>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</si>
  <si>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</si>
  <si>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</si>
  <si>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</si>
  <si>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</si>
  <si>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</si>
  <si>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</si>
  <si>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</si>
  <si>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</si>
  <si>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</si>
  <si>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</si>
  <si>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</si>
  <si>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</si>
  <si>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</si>
  <si>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</si>
  <si>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</si>
  <si>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</si>
  <si>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</si>
  <si>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</si>
  <si>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</si>
  <si>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</si>
  <si>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</si>
  <si>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</si>
  <si>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</si>
  <si>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69.- Otro contacto. Tipo de lesión conocido del grupo 60 pero no mencionado anteriormente</t>
  </si>
  <si>
    <t>71.- Sobreesfuerzo físico sobre el sistema musculoesquelético</t>
  </si>
  <si>
    <t>72.- Exposición a radiaciones, ruido, luz o presión</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</si>
  <si>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</si>
  <si>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</si>
  <si>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</si>
  <si>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</si>
  <si>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</si>
  <si>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</si>
  <si>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</si>
  <si>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</si>
  <si>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</si>
  <si>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</si>
  <si>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</si>
  <si>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</si>
  <si>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</si>
  <si>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</si>
  <si>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</si>
  <si>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</si>
  <si>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</si>
  <si>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</si>
  <si>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</si>
  <si>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</si>
  <si>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</si>
  <si>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</si>
  <si>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</si>
  <si>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</si>
  <si>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</si>
  <si>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</si>
  <si>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</si>
  <si>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</si>
  <si>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</si>
  <si>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</si>
  <si>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</si>
  <si>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</si>
  <si>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58.- Extremidades superiores, múltiples partes afectadas</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</si>
  <si>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</si>
  <si>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</si>
  <si>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</si>
  <si>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</si>
  <si>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</si>
  <si>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</si>
  <si>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</si>
  <si>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</si>
  <si>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</si>
  <si>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</si>
  <si>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</si>
  <si>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</si>
  <si>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</si>
  <si>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</si>
  <si>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</si>
  <si>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</si>
  <si>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</si>
  <si>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</si>
  <si>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</si>
  <si>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</si>
  <si>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</si>
  <si>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</si>
  <si>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</si>
  <si>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</si>
  <si>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</si>
  <si>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</si>
  <si>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</si>
  <si>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</si>
  <si>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</si>
  <si>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</si>
  <si>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</si>
  <si>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</si>
  <si>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</si>
  <si>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</si>
  <si>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</si>
  <si>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</si>
  <si>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</si>
  <si>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</si>
  <si>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</si>
  <si>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</si>
  <si>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</si>
  <si>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</si>
  <si>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</si>
  <si>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</si>
  <si>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</si>
  <si>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</si>
  <si>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</si>
  <si>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</si>
  <si>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</si>
  <si>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</si>
  <si>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</si>
  <si>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</si>
  <si>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</si>
  <si>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</si>
  <si>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</si>
  <si>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</si>
  <si>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</si>
  <si>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</si>
  <si>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</si>
  <si>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</si>
  <si>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</si>
  <si>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</si>
  <si>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</si>
  <si>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</si>
  <si>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</si>
  <si>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</si>
  <si>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</si>
  <si>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</si>
  <si>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</si>
  <si>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</si>
  <si>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</si>
  <si>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029.- Otros tipos de lugar conocidos del grupo 020, pero no mencionados anteriormente</t>
  </si>
  <si>
    <t>031.- Lugares de cría de animales</t>
  </si>
  <si>
    <t>032.- Lugares agrícolas (cultivo del suelo)</t>
  </si>
  <si>
    <t>033.- Lugares agrícolas (cultivo en árboles o arbustos)</t>
  </si>
  <si>
    <t>034.- Zonas forestales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</si>
  <si>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</si>
  <si>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</si>
  <si>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</si>
  <si>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</si>
  <si>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</si>
  <si>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</si>
  <si>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</si>
  <si>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</si>
  <si>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</si>
  <si>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</si>
  <si>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</si>
  <si>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</si>
  <si>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</si>
  <si>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079.- Otros Tipos de lugar conocidos del grupo 070, pero no mencionados anteriormente</t>
  </si>
  <si>
    <t>081.- En el interior (salas de actividades deportivas, gimnasios, piscinas cubiertas)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</si>
  <si>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</si>
  <si>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</si>
  <si>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</si>
  <si>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</si>
  <si>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</si>
  <si>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</si>
  <si>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</si>
  <si>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</si>
  <si>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</si>
  <si>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</si>
  <si>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</si>
  <si>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</si>
  <si>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</si>
  <si>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12.- Problema eléctrico que da lugar a un contacto directo</t>
  </si>
  <si>
    <t>21.- En estado de sólido desbordamiento, vuelco</t>
  </si>
  <si>
    <t>22.- En estado líquido escape, rezumamiento, derrame, salpicadura, aspersión</t>
  </si>
  <si>
    <t>23.- En estado gaseoso vaporización, formación de aerosoles, formación de gases</t>
  </si>
  <si>
    <t>85.- Presencia de la víctima o de una tercera persona que represente en sí misma un peligro para ella misma y, en su caso, para otros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</si>
  <si>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</si>
  <si>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</si>
  <si>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</si>
  <si>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</si>
  <si>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</si>
  <si>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</si>
  <si>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</si>
  <si>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</si>
  <si>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</si>
  <si>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</si>
  <si>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</si>
  <si>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</si>
  <si>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</si>
  <si>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</si>
  <si>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</si>
  <si>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</si>
  <si>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36.- Captación, depuración y distribución de agua</t>
  </si>
  <si>
    <t>68.- Actividades inmobiliarias</t>
  </si>
  <si>
    <t>82.- Actividades administrativas de oficina y otras actividades auxiliares a las empresas</t>
  </si>
  <si>
    <t>12.- Contacto directo con la electricidad, recibir una descarga eléctrica en el cuerpo</t>
  </si>
  <si>
    <t>15.- Contacto con sustancias peligrosas a través de la nariz, la boca, por inhalación</t>
  </si>
  <si>
    <t>19.- Otro contacto. Tipo de lesión conocido del grupo 10 pero no mencionado anteriormente</t>
  </si>
  <si>
    <t>NOVEDADES IMPORTANTES EN LOS AVANCES DEL AÑO 2019</t>
  </si>
  <si>
    <t>A partir del Avance enero 2019, la elaboración de esta estadística de accidentes de trabajo incorpora dos importantes novedades:</t>
  </si>
  <si>
    <t>Cambio en la definición de accidente mortal:</t>
  </si>
  <si>
    <t>Se contabilizan como accidentes mortales todos los fallecimientos a consecuencia de un accidente de trabajo que se produzcan en el plazo de un año desde la fecha del accidente, independientemente de su gravedad inicial.</t>
  </si>
  <si>
    <t>Esta nueva definición, que amplía el concepto que se venía utilizando hasta ahora, se adapta a las recomendaciones de la Organización Internacional del Trabajo (OIT). También, esta definición es la que se utiliza en la Estadística Europea de Accidentes de Trabajo que publica EUROSTAT.</t>
  </si>
  <si>
    <t>La definición utilizada hasta los avances de 2018, consideraba como accidente mortal, a los efectos de esta estadística, el accidente de trabajo para el que las lesiones producidas constan como mortales en el parte de accidente de trabajo.</t>
  </si>
  <si>
    <t>Los datos de accidentes mortales del año 2018 que se muestran en los cuadros resumen y en el resumen de resultados de los avances de 2019, estarán adaptados a esta nueva definición para que sea adecuada la comparación de los datos de accidentes mortales de 2019 con los del año anterior.</t>
  </si>
  <si>
    <t>Inclusión con carácter general de los accidentes sufridos por los afiliados al Régimen Especial de Trabajadores Autónomos (RETA):</t>
  </si>
  <si>
    <t>Desde el año 2019, la cobertura específica de accidentes de trabajo por la Seguridad Social de los afiliados al RETA pasa a ser obligatoria con carácter general, con algunas excepciones recogidas en la Ley General de la Seguridad Social. Hasta 2018 la cobertura en el RETA era mayoritariamente voluntaria, alcanzando aproximadamente el 20% de los afiliados a este Régimen Especial.</t>
  </si>
  <si>
    <t>Este cambio supone de hecho la incorporación de más de 2,5 millones de trabajadores en la población de referencia de esta estadística, provocando una ruptura de la serie temporal, es decir, quedan afectadas las comparativas de índices de incidencia del año 2019 con los de años anteriores. Debido a esta circunstancia, temporalmente se van a introducir en los cuadros resumen de esta publicación algunas comparativas que consideran únicamente datos de trabajadores asalariados, que no están afectadas por este cambio en la inclusión de trabajadores autónomos.</t>
  </si>
  <si>
    <t>77.- Actividades de alquiler</t>
  </si>
  <si>
    <t>97.- Actividades de los hogares como empleadores de personal doméstico</t>
  </si>
  <si>
    <t>000.- Ninguna información</t>
  </si>
  <si>
    <t>59.- Actividades cinematográficas, de vídeo y de programas de televisión, grabación de sonido y edición musical</t>
  </si>
  <si>
    <t>92.- Actividades de juegos de azar y apuestas</t>
  </si>
  <si>
    <t>112.- Choques traumáticos (eléctrico, provocados por un rayo, etc.)</t>
  </si>
  <si>
    <t>079.- Otros tipos de envenenamientos e infecciones</t>
  </si>
  <si>
    <t>99.- Otras partes del cuerpo no mencionadas anteriormente</t>
  </si>
  <si>
    <t>109.- Otros Tipos de lugar conocidos del grupo 100, con excepción de las obras, no mencionados anteriormente</t>
  </si>
  <si>
    <t>099.- Otros efectos del ruido, la vibración y la presión</t>
  </si>
  <si>
    <t>58.- Edición</t>
  </si>
  <si>
    <t>00.- Parte del cuerpo afectada, sin especificar</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</si>
  <si>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</si>
  <si>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</si>
  <si>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</si>
  <si>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</si>
  <si>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</si>
  <si>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</si>
  <si>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14.- Oreja(s)</t>
  </si>
  <si>
    <t>02.- Silvicultura y explotación forestal</t>
  </si>
  <si>
    <t>03.- Pesca y acuicultura</t>
  </si>
  <si>
    <t>08.- Otras industrias extractivas</t>
  </si>
  <si>
    <t>18.- Artes gráficas y reproducción de soportes grabados</t>
  </si>
  <si>
    <t>20.- Industria química</t>
  </si>
  <si>
    <t>32.- Otras industrias manufactureras</t>
  </si>
  <si>
    <t>73.- Publicidad y estudios de mercado</t>
  </si>
  <si>
    <t>74.- Otras actividades profesionales, científicas y técnicas</t>
  </si>
  <si>
    <t>78.- Actividades relacionadas con el empleo</t>
  </si>
  <si>
    <t>65.- Seguros, reaseguros y fondos de pensiones, excepto Seguridad Social obligatoria</t>
  </si>
  <si>
    <t>65 o más años</t>
  </si>
  <si>
    <t>035.- Zonas piscícolas, pesca, acuicultura (no a bordo de un barco)</t>
  </si>
  <si>
    <t>063.- Zona aneja a lugares públicos con acceso reservado al personal autorizado (vía de ferrocarril, pavimento de aeródromo, arcén de autopista)</t>
  </si>
  <si>
    <t>069.- Otros Tipos de lugar conocidos del grupo 060, pero no mencionados anteriormente</t>
  </si>
  <si>
    <t>39.- Otra actividad física específica conocida del grupo 30 pero no mencionada anteriormente</t>
  </si>
  <si>
    <t>45.- Pérdida (total o parcial) de control de animal</t>
  </si>
  <si>
    <t>61.- Pisar un objeto cortante</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</si>
  <si>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</si>
  <si>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</si>
  <si>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89.- Otra Desviación conocida del grupo 80 pero no mencionada anteriormente</t>
  </si>
  <si>
    <t>53.- Contacto con un agente material que arañe (rallador, lija, tabla no cepillada, etc.)</t>
  </si>
  <si>
    <t>62.- Quedar atrapado, ser aplastado bajo</t>
  </si>
  <si>
    <t>73.- Trauma psíquico</t>
  </si>
  <si>
    <t>79.- Otro contacto. Tipo de lesión conocido del grupo 70 pero no mencionado antes</t>
  </si>
  <si>
    <t>83.- Golpes, patadas, cabezazos, estrangulamiento</t>
  </si>
  <si>
    <t>040.- Amputaciones traumáticas (pérdida de partes del cuerpo)</t>
  </si>
  <si>
    <t>051.- Conmociones y lesiones intracraneales</t>
  </si>
  <si>
    <t>109.- Otros efectos de las temperaturas extremas, la luz y la radiación</t>
  </si>
  <si>
    <t>43.- Región pélvica y abdominal, incluidos sus órganos</t>
  </si>
  <si>
    <t>48.- Tronco, múltiples partes afectadas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</si>
  <si>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</si>
  <si>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</si>
  <si>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</si>
  <si>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</si>
  <si>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</si>
  <si>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</si>
  <si>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</si>
  <si>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</si>
  <si>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</si>
  <si>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</si>
  <si>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</si>
  <si>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</si>
  <si>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</si>
  <si>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</si>
  <si>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</si>
  <si>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</si>
  <si>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</si>
  <si>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</si>
  <si>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</si>
  <si>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</si>
  <si>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</si>
  <si>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</si>
  <si>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</si>
  <si>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</si>
  <si>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</si>
  <si>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TRABAJADORES POR CUENTA PROPIA.</t>
  </si>
  <si>
    <t>POR SECTOR, SECCIÓN Y DIVISIÓN DE ACTIVIDAD ECONÓMICA. ASALARIADOS.</t>
  </si>
  <si>
    <t>29.- Otra desviación conocida del grupo 20 pero no mencionada anteriormente</t>
  </si>
  <si>
    <t>31.- Rotura de material, en las juntas, en las conexiones</t>
  </si>
  <si>
    <t>64.- Amputación, seccionamiento de un miembro, una mano o un dedo</t>
  </si>
  <si>
    <t>71.- Todo el cuerpo (efectos sistémicos)</t>
  </si>
  <si>
    <t>091.- Elevados en una superficie fija (tejados, terrazas, etc.)</t>
  </si>
  <si>
    <t>092.- Elevados en mástiles, torres, plataformas suspendidas</t>
  </si>
  <si>
    <t>81.- Sorpresa, miedo</t>
  </si>
  <si>
    <t>99.- Otro contacto. Tipo de lesión no codificado en la presente clasificación</t>
  </si>
  <si>
    <t>90.- Infartos, derrames cerebrales y otras patologías no traumáticas</t>
  </si>
  <si>
    <t>062.- Quemaduras químicas (corrosión)</t>
  </si>
  <si>
    <t>102.- Efectos de la radiación no térmica (rayos X, sustancias radiactivas, radiación ionizante, «ojos de soldador», etc. )</t>
  </si>
  <si>
    <t>130.- Infartos, derrames cerebrales y otras patologías no traumáticas</t>
  </si>
  <si>
    <t>089.- Otros Tipos de lugar conocidos del grupo 080, pero no mencionados anteriormente</t>
  </si>
  <si>
    <t>14.- Incendio, fuego</t>
  </si>
  <si>
    <t>84.- Agresión, empujón por animales</t>
  </si>
  <si>
    <t>61.- Telecomunicaciones</t>
  </si>
  <si>
    <t>75.- Actividades veterinarias</t>
  </si>
  <si>
    <t>95.- Reparación de ordenadores, efectos personales y artículos de uso doméstico</t>
  </si>
  <si>
    <t>50.- Transporte marítimo y por vías navegables interiores</t>
  </si>
  <si>
    <t>64.- Servicios financieros, excepto seguros y fondos de pensiones</t>
  </si>
  <si>
    <t>70.- Actividades de las sedes centrales. Actividades de consultoría de gestión empresarial</t>
  </si>
  <si>
    <t>24.- Pulverulento emanación de humos, emisión de polvo, partículas</t>
  </si>
  <si>
    <t>81.- Mordedura</t>
  </si>
  <si>
    <t>82.- Picadura de un insecto, un pez</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</si>
  <si>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</si>
  <si>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</si>
  <si>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</si>
  <si>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</si>
  <si>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</si>
  <si>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</si>
  <si>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</si>
  <si>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</si>
  <si>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</si>
  <si>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</si>
  <si>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</si>
  <si>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</si>
  <si>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</si>
  <si>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</si>
  <si>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</si>
  <si>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</si>
  <si>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</si>
  <si>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</si>
  <si>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</si>
  <si>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</si>
  <si>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</si>
  <si>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91.- Actividades de bibliotecas, archivos, museos y otras actividades culturales</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</si>
  <si>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</si>
  <si>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</si>
  <si>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</si>
  <si>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</si>
  <si>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</si>
  <si>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</si>
  <si>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</si>
  <si>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</si>
  <si>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</si>
  <si>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44.- Lanzar, proyectar lejos</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</si>
  <si>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</si>
  <si>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</si>
  <si>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</si>
  <si>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</si>
  <si>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</si>
  <si>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</si>
  <si>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</si>
  <si>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</si>
  <si>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66.- Nadar, sumergirse</t>
  </si>
  <si>
    <t>89.- Otro contacto. Tipo de lesión conocido del grupo 80 pero no mencionado antes</t>
  </si>
  <si>
    <t>081.- Asfixias</t>
  </si>
  <si>
    <t>119.- Otros tipos de choques ( desastres naturales, choque anafiláctico, etc.)</t>
  </si>
  <si>
    <t>073.- COVID19</t>
  </si>
  <si>
    <t>94.- Actividades asociativas</t>
  </si>
  <si>
    <t>22.- Quedar sepultado bajo un sólido</t>
  </si>
  <si>
    <t>063.- Congelación</t>
  </si>
  <si>
    <t>071.- Envenenamientos agudos</t>
  </si>
  <si>
    <t>64.- Arrastrarse, trepar, etc.</t>
  </si>
  <si>
    <t>23.- Envuelto por, rodeado de gases o de partículas en suspensión</t>
  </si>
  <si>
    <t>enero-noviembre 2020</t>
  </si>
  <si>
    <t>111.- Daños psicológicos debidos a agresiones y amenazas</t>
  </si>
  <si>
    <t>15.- Dientes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</si>
</sst>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2">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1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48" fillId="3" borderId="0" xfId="0" applyNumberFormat="1" applyFont="1" applyFill="1" applyBorder="1" applyAlignment="1">
      <alignment wrapText="1"/>
    </xf>
    <xf numFmtId="0" fontId="48" fillId="3" borderId="0" xfId="0" applyNumberFormat="1" applyFont="1" applyFill="1" applyBorder="1" applyAlignment="1">
      <alignment horizontal="right" wrapText="1"/>
    </xf>
    <xf numFmtId="0" fontId="48" fillId="3" borderId="0" xfId="0" applyNumberFormat="1" applyFont="1" applyFill="1" applyBorder="1" applyAlignment="1"/>
    <xf numFmtId="0" fontId="9" fillId="3" borderId="0" xfId="0" applyFont="1" applyFill="1" applyAlignment="1"/>
    <xf numFmtId="0" fontId="48" fillId="3" borderId="0" xfId="0" applyNumberFormat="1" applyFont="1" applyFill="1" applyBorder="1" applyAlignment="1">
      <alignment horizontal="right"/>
    </xf>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26"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7" fillId="3" borderId="0" xfId="0" applyNumberFormat="1" applyFont="1" applyFill="1" applyAlignment="1"/>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57" fillId="0" borderId="0" xfId="0" applyFont="1" applyAlignment="1">
      <alignment vertical="center"/>
    </xf>
    <xf numFmtId="0" fontId="57" fillId="7" borderId="0" xfId="0" applyFont="1" applyFill="1" applyAlignment="1">
      <alignment vertical="center"/>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167"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3" fillId="3"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40" fillId="6" borderId="0" xfId="0" applyFont="1" applyFill="1" applyAlignment="1">
      <alignment horizontal="left" vertical="top"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166" fontId="47" fillId="6" borderId="0" xfId="0" applyNumberFormat="1" applyFont="1" applyFill="1" applyAlignment="1">
      <alignment vertical="center"/>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election activeCell="B50" sqref="B50"/>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264" t="s">
        <v>83</v>
      </c>
      <c r="B8" s="265"/>
    </row>
    <row r="9" spans="1:2" s="27" customFormat="1" ht="2.25" customHeight="1">
      <c r="A9" s="25"/>
      <c r="B9" s="26"/>
    </row>
    <row r="10" spans="1:2" ht="13.5" customHeight="1">
      <c r="A10" s="21" t="s">
        <v>21</v>
      </c>
      <c r="B10" s="22" t="s">
        <v>3574</v>
      </c>
    </row>
    <row r="11" spans="1:2" ht="13.5" customHeight="1">
      <c r="A11" s="21" t="s">
        <v>3575</v>
      </c>
      <c r="B11" s="22" t="s">
        <v>3576</v>
      </c>
    </row>
    <row r="12" spans="1:2" ht="13.5" customHeight="1">
      <c r="A12" s="21" t="s">
        <v>3577</v>
      </c>
      <c r="B12" s="22" t="s">
        <v>3580</v>
      </c>
    </row>
    <row r="13" spans="1:2" ht="13.5" customHeight="1">
      <c r="A13" s="21" t="s">
        <v>3579</v>
      </c>
      <c r="B13" s="22" t="s">
        <v>3578</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3581</v>
      </c>
      <c r="B31" s="22" t="s">
        <v>3582</v>
      </c>
    </row>
    <row r="32" spans="1:2" ht="13.5" customHeight="1">
      <c r="A32" s="21" t="s">
        <v>3583</v>
      </c>
      <c r="B32" s="22" t="s">
        <v>3584</v>
      </c>
    </row>
    <row r="33" spans="1:2" ht="13.5" customHeight="1">
      <c r="A33" s="21" t="s">
        <v>3585</v>
      </c>
      <c r="B33" s="22" t="s">
        <v>3586</v>
      </c>
    </row>
    <row r="34" spans="1:2" ht="13.5" customHeight="1">
      <c r="A34" s="21" t="s">
        <v>3587</v>
      </c>
      <c r="B34" s="22" t="s">
        <v>3588</v>
      </c>
    </row>
    <row r="35" spans="1:2" ht="13.5" customHeight="1">
      <c r="A35" s="21" t="s">
        <v>3589</v>
      </c>
      <c r="B35" s="22" t="s">
        <v>3590</v>
      </c>
    </row>
    <row r="36" spans="1:2" ht="13.5" customHeight="1">
      <c r="A36" s="21" t="s">
        <v>3591</v>
      </c>
      <c r="B36" s="22" t="s">
        <v>3592</v>
      </c>
    </row>
    <row r="37" spans="1:2" s="2" customFormat="1" ht="27" customHeight="1">
      <c r="A37" s="262" t="s">
        <v>4</v>
      </c>
      <c r="B37" s="263"/>
    </row>
    <row r="38" spans="1:2" ht="2.25" customHeight="1">
      <c r="A38" s="30"/>
      <c r="B38" s="31"/>
    </row>
    <row r="39" spans="1:2" ht="13.5" customHeight="1">
      <c r="A39" s="21" t="s">
        <v>3593</v>
      </c>
      <c r="B39" s="22" t="s">
        <v>3594</v>
      </c>
    </row>
    <row r="40" spans="1:2" ht="13.5" customHeight="1">
      <c r="A40" s="21" t="s">
        <v>3595</v>
      </c>
      <c r="B40" s="22" t="s">
        <v>3596</v>
      </c>
    </row>
    <row r="41" spans="1:2" ht="13.5" customHeight="1">
      <c r="A41" s="21" t="s">
        <v>3597</v>
      </c>
      <c r="B41" s="22" t="s">
        <v>3598</v>
      </c>
    </row>
    <row r="42" spans="1:2" ht="12" customHeight="1">
      <c r="A42" s="28"/>
      <c r="B42" s="29"/>
    </row>
    <row r="43" spans="1:2" s="2" customFormat="1" ht="27" customHeight="1">
      <c r="A43" s="262" t="s">
        <v>1641</v>
      </c>
      <c r="B43" s="263"/>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262" t="s">
        <v>2</v>
      </c>
      <c r="B48" s="263"/>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50"/>
  <sheetViews>
    <sheetView zoomScaleNormal="100" workbookViewId="0">
      <pane ySplit="8" topLeftCell="A9" activePane="bottomLeft" state="frozen"/>
      <selection pane="bottomLeft" activeCell="G20" sqref="G20"/>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8" t="s">
        <v>33</v>
      </c>
      <c r="B1" s="281"/>
      <c r="C1" s="281"/>
      <c r="D1" s="37"/>
      <c r="E1" s="37"/>
      <c r="F1" s="131" t="s">
        <v>102</v>
      </c>
    </row>
    <row r="2" spans="1:9" s="2" customFormat="1" ht="5.25" customHeight="1">
      <c r="A2" s="3"/>
      <c r="B2" s="1"/>
      <c r="C2" s="1"/>
      <c r="D2" s="1"/>
      <c r="E2" s="1"/>
    </row>
    <row r="3" spans="1:9" s="78" customFormat="1" ht="15" customHeight="1">
      <c r="A3" s="42" t="s">
        <v>95</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7" t="s">
        <v>3676</v>
      </c>
      <c r="B6" s="9"/>
      <c r="C6" s="9"/>
    </row>
    <row r="7" spans="1:9" s="78" customFormat="1" ht="21.75" customHeight="1">
      <c r="A7" s="51"/>
      <c r="B7" s="284"/>
      <c r="C7" s="284"/>
      <c r="D7" s="284"/>
      <c r="E7" s="130"/>
    </row>
    <row r="8" spans="1:9" s="78" customFormat="1" ht="21.75" customHeight="1">
      <c r="A8" s="52"/>
      <c r="B8" s="45" t="s">
        <v>35</v>
      </c>
      <c r="C8" s="45" t="s">
        <v>36</v>
      </c>
      <c r="D8" s="45" t="s">
        <v>37</v>
      </c>
      <c r="E8" s="45" t="s">
        <v>38</v>
      </c>
    </row>
    <row r="9" spans="1:9" s="8" customFormat="1" ht="26.25" customHeight="1">
      <c r="A9" s="54" t="s">
        <v>38</v>
      </c>
      <c r="B9" s="139">
        <f>SUM(B10:B25)</f>
        <v>268</v>
      </c>
      <c r="C9" s="139">
        <f>SUM(C11:C25)</f>
        <v>5</v>
      </c>
      <c r="D9" s="139">
        <f>SUM(D11:D25)</f>
        <v>1</v>
      </c>
      <c r="E9" s="139">
        <f>SUM(B9:D9)</f>
        <v>274</v>
      </c>
      <c r="F9" s="10"/>
    </row>
    <row r="10" spans="1:9" s="8" customFormat="1" ht="15.6" customHeight="1">
      <c r="A10" s="138" t="s">
        <v>1625</v>
      </c>
      <c r="B10" s="222">
        <v>4</v>
      </c>
      <c r="C10" s="222">
        <v>0</v>
      </c>
      <c r="D10" s="222">
        <v>0</v>
      </c>
      <c r="E10" s="223">
        <f t="shared" ref="E10:E25" si="0">SUM(B10:D10)</f>
        <v>4</v>
      </c>
      <c r="F10" s="11"/>
      <c r="G10" s="11"/>
      <c r="H10" s="11"/>
      <c r="I10" s="11"/>
    </row>
    <row r="11" spans="1:9" s="8" customFormat="1" ht="15.6" customHeight="1">
      <c r="A11" s="138" t="s">
        <v>1626</v>
      </c>
      <c r="B11" s="222">
        <v>19</v>
      </c>
      <c r="C11" s="222">
        <v>0</v>
      </c>
      <c r="D11" s="222">
        <v>1</v>
      </c>
      <c r="E11" s="223">
        <f t="shared" si="0"/>
        <v>20</v>
      </c>
      <c r="F11" s="11"/>
      <c r="G11" s="11"/>
      <c r="H11" s="11"/>
      <c r="I11" s="11"/>
    </row>
    <row r="12" spans="1:9" s="8" customFormat="1" ht="15.6" customHeight="1">
      <c r="A12" s="138" t="s">
        <v>1627</v>
      </c>
      <c r="B12" s="222">
        <v>4</v>
      </c>
      <c r="C12" s="222">
        <v>0</v>
      </c>
      <c r="D12" s="222">
        <v>0</v>
      </c>
      <c r="E12" s="223">
        <f t="shared" si="0"/>
        <v>4</v>
      </c>
      <c r="F12" s="11"/>
      <c r="G12" s="11"/>
      <c r="H12" s="11"/>
      <c r="I12" s="11"/>
    </row>
    <row r="13" spans="1:9" s="8" customFormat="1" ht="15.6" customHeight="1">
      <c r="A13" s="138" t="s">
        <v>1628</v>
      </c>
      <c r="B13" s="222">
        <v>14</v>
      </c>
      <c r="C13" s="222">
        <v>0</v>
      </c>
      <c r="D13" s="222">
        <v>0</v>
      </c>
      <c r="E13" s="223">
        <f t="shared" si="0"/>
        <v>14</v>
      </c>
      <c r="F13" s="11"/>
      <c r="G13" s="11"/>
      <c r="H13" s="11"/>
      <c r="I13" s="11"/>
    </row>
    <row r="14" spans="1:9" s="8" customFormat="1" ht="15.6" customHeight="1">
      <c r="A14" s="138" t="s">
        <v>1629</v>
      </c>
      <c r="B14" s="222">
        <v>10</v>
      </c>
      <c r="C14" s="222">
        <v>0</v>
      </c>
      <c r="D14" s="222">
        <v>0</v>
      </c>
      <c r="E14" s="223">
        <f t="shared" si="0"/>
        <v>10</v>
      </c>
      <c r="F14" s="11"/>
      <c r="G14" s="11"/>
      <c r="H14" s="11"/>
      <c r="I14" s="11"/>
    </row>
    <row r="15" spans="1:9" s="8" customFormat="1" ht="15.6" customHeight="1">
      <c r="A15" s="138" t="s">
        <v>1630</v>
      </c>
      <c r="B15" s="222">
        <v>15</v>
      </c>
      <c r="C15" s="222">
        <v>0</v>
      </c>
      <c r="D15" s="222">
        <v>0</v>
      </c>
      <c r="E15" s="223">
        <f t="shared" si="0"/>
        <v>15</v>
      </c>
      <c r="F15" s="11"/>
      <c r="G15" s="11"/>
      <c r="H15" s="11"/>
      <c r="I15" s="11"/>
    </row>
    <row r="16" spans="1:9" s="8" customFormat="1" ht="15.6" customHeight="1">
      <c r="A16" s="138" t="s">
        <v>1631</v>
      </c>
      <c r="B16" s="222">
        <v>49</v>
      </c>
      <c r="C16" s="222">
        <v>1</v>
      </c>
      <c r="D16" s="222">
        <v>0</v>
      </c>
      <c r="E16" s="223">
        <f t="shared" si="0"/>
        <v>50</v>
      </c>
      <c r="F16" s="11"/>
      <c r="G16" s="11"/>
      <c r="H16" s="11"/>
      <c r="I16" s="11"/>
    </row>
    <row r="17" spans="1:9" s="8" customFormat="1" ht="15.6" customHeight="1">
      <c r="A17" s="138" t="s">
        <v>1632</v>
      </c>
      <c r="B17" s="222">
        <v>28</v>
      </c>
      <c r="C17" s="222">
        <v>0</v>
      </c>
      <c r="D17" s="222">
        <v>0</v>
      </c>
      <c r="E17" s="223">
        <f t="shared" si="0"/>
        <v>28</v>
      </c>
      <c r="F17" s="11"/>
      <c r="G17" s="11"/>
      <c r="H17" s="11"/>
      <c r="I17" s="11"/>
    </row>
    <row r="18" spans="1:9" s="8" customFormat="1" ht="15.6" customHeight="1">
      <c r="A18" s="138" t="s">
        <v>1633</v>
      </c>
      <c r="B18" s="222">
        <v>3</v>
      </c>
      <c r="C18" s="222">
        <v>0</v>
      </c>
      <c r="D18" s="222">
        <v>0</v>
      </c>
      <c r="E18" s="223">
        <f t="shared" si="0"/>
        <v>3</v>
      </c>
      <c r="F18" s="11"/>
      <c r="G18" s="11"/>
      <c r="H18" s="11"/>
      <c r="I18" s="11"/>
    </row>
    <row r="19" spans="1:9" s="8" customFormat="1" ht="15.6" customHeight="1">
      <c r="A19" s="138" t="s">
        <v>1634</v>
      </c>
      <c r="B19" s="222">
        <v>6</v>
      </c>
      <c r="C19" s="222">
        <v>1</v>
      </c>
      <c r="D19" s="222">
        <v>0</v>
      </c>
      <c r="E19" s="223">
        <f t="shared" si="0"/>
        <v>7</v>
      </c>
      <c r="F19" s="11"/>
      <c r="G19" s="11"/>
      <c r="H19" s="11"/>
      <c r="I19" s="11"/>
    </row>
    <row r="20" spans="1:9" s="8" customFormat="1" ht="15.6" customHeight="1">
      <c r="A20" s="138" t="s">
        <v>1635</v>
      </c>
      <c r="B20" s="222">
        <v>7</v>
      </c>
      <c r="C20" s="222">
        <v>0</v>
      </c>
      <c r="D20" s="222">
        <v>0</v>
      </c>
      <c r="E20" s="223">
        <f t="shared" si="0"/>
        <v>7</v>
      </c>
      <c r="F20" s="11"/>
      <c r="G20" s="11"/>
      <c r="H20" s="11"/>
      <c r="I20" s="11"/>
    </row>
    <row r="21" spans="1:9" s="8" customFormat="1" ht="15.6" customHeight="1">
      <c r="A21" s="138" t="s">
        <v>1636</v>
      </c>
      <c r="B21" s="222">
        <v>29</v>
      </c>
      <c r="C21" s="222">
        <v>1</v>
      </c>
      <c r="D21" s="222">
        <v>0</v>
      </c>
      <c r="E21" s="223">
        <f t="shared" si="0"/>
        <v>30</v>
      </c>
      <c r="F21" s="11"/>
      <c r="G21" s="11"/>
      <c r="H21" s="11"/>
      <c r="I21" s="11"/>
    </row>
    <row r="22" spans="1:9" s="8" customFormat="1" ht="15.6" customHeight="1">
      <c r="A22" s="138" t="s">
        <v>1637</v>
      </c>
      <c r="B22" s="222">
        <v>18</v>
      </c>
      <c r="C22" s="222">
        <v>0</v>
      </c>
      <c r="D22" s="222">
        <v>0</v>
      </c>
      <c r="E22" s="223">
        <f t="shared" si="0"/>
        <v>18</v>
      </c>
      <c r="F22" s="11"/>
      <c r="G22" s="11"/>
      <c r="H22" s="11"/>
      <c r="I22" s="11"/>
    </row>
    <row r="23" spans="1:9" s="8" customFormat="1" ht="15.6" customHeight="1">
      <c r="A23" s="138" t="s">
        <v>1638</v>
      </c>
      <c r="B23" s="222">
        <v>5</v>
      </c>
      <c r="C23" s="222">
        <v>0</v>
      </c>
      <c r="D23" s="222">
        <v>0</v>
      </c>
      <c r="E23" s="223">
        <f t="shared" si="0"/>
        <v>5</v>
      </c>
      <c r="F23" s="11"/>
      <c r="G23" s="11"/>
      <c r="H23" s="11"/>
      <c r="I23" s="11"/>
    </row>
    <row r="24" spans="1:9" s="8" customFormat="1" ht="15.6" customHeight="1">
      <c r="A24" s="138" t="s">
        <v>1639</v>
      </c>
      <c r="B24" s="222">
        <v>23</v>
      </c>
      <c r="C24" s="222">
        <v>2</v>
      </c>
      <c r="D24" s="222">
        <v>0</v>
      </c>
      <c r="E24" s="223">
        <f t="shared" si="0"/>
        <v>25</v>
      </c>
      <c r="F24" s="11"/>
      <c r="G24" s="11"/>
      <c r="H24" s="11"/>
      <c r="I24" s="11"/>
    </row>
    <row r="25" spans="1:9" s="8" customFormat="1" ht="15.6" customHeight="1">
      <c r="A25" s="138" t="s">
        <v>1640</v>
      </c>
      <c r="B25" s="222">
        <v>34</v>
      </c>
      <c r="C25" s="222">
        <v>0</v>
      </c>
      <c r="D25" s="222">
        <v>0</v>
      </c>
      <c r="E25" s="223">
        <f t="shared" si="0"/>
        <v>34</v>
      </c>
      <c r="F25" s="11"/>
      <c r="G25" s="11"/>
      <c r="H25" s="11"/>
      <c r="I25" s="11"/>
    </row>
    <row r="26" spans="1:9" ht="12.75" customHeight="1">
      <c r="A26" s="285" t="s">
        <v>20</v>
      </c>
      <c r="B26" s="285">
        <v>0</v>
      </c>
      <c r="C26" s="285">
        <v>0</v>
      </c>
      <c r="D26" s="285"/>
      <c r="E26" s="285"/>
    </row>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81"/>
  <sheetViews>
    <sheetView zoomScaleNormal="100" workbookViewId="0">
      <pane ySplit="8" topLeftCell="A12" activePane="bottomLeft" state="frozen"/>
      <selection activeCell="J32" sqref="J32"/>
      <selection pane="bottomLeft" activeCell="E17" sqref="E17:E53"/>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7" s="2" customFormat="1" ht="15.75" customHeight="1">
      <c r="A1" s="268" t="s">
        <v>33</v>
      </c>
      <c r="B1" s="281"/>
      <c r="C1" s="281"/>
      <c r="D1" s="38"/>
      <c r="E1" s="38"/>
      <c r="F1" s="87" t="s">
        <v>102</v>
      </c>
    </row>
    <row r="2" spans="1:7" s="2" customFormat="1" ht="5.25" customHeight="1">
      <c r="A2" s="1"/>
      <c r="B2" s="1"/>
      <c r="C2" s="1"/>
      <c r="D2" s="1"/>
      <c r="E2" s="1"/>
    </row>
    <row r="3" spans="1:7" s="67" customFormat="1" ht="15" customHeight="1">
      <c r="A3" s="42" t="s">
        <v>87</v>
      </c>
      <c r="B3" s="42"/>
      <c r="C3" s="42"/>
      <c r="D3" s="42"/>
      <c r="E3" s="42"/>
    </row>
    <row r="4" spans="1:7" s="67" customFormat="1" ht="15" customHeight="1">
      <c r="A4" s="43" t="s">
        <v>14</v>
      </c>
      <c r="B4" s="68"/>
      <c r="C4" s="68"/>
      <c r="D4" s="68"/>
      <c r="E4" s="68"/>
      <c r="F4" s="69"/>
    </row>
    <row r="5" spans="1:7" s="71" customFormat="1" ht="6" customHeight="1">
      <c r="A5" s="50"/>
      <c r="B5" s="70"/>
      <c r="C5" s="70"/>
      <c r="D5" s="70"/>
      <c r="E5" s="70"/>
    </row>
    <row r="6" spans="1:7" s="8" customFormat="1" ht="15" customHeight="1" thickBot="1">
      <c r="A6" s="276" t="s">
        <v>3676</v>
      </c>
      <c r="B6" s="277"/>
      <c r="C6" s="9"/>
      <c r="D6" s="9"/>
      <c r="E6" s="9"/>
    </row>
    <row r="7" spans="1:7" s="67" customFormat="1" ht="21.75" customHeight="1">
      <c r="A7" s="278"/>
      <c r="B7" s="280"/>
      <c r="C7" s="280"/>
      <c r="D7" s="280"/>
      <c r="E7" s="44"/>
    </row>
    <row r="8" spans="1:7" s="67" customFormat="1" ht="21.75" customHeight="1">
      <c r="A8" s="279"/>
      <c r="B8" s="45" t="s">
        <v>35</v>
      </c>
      <c r="C8" s="45" t="s">
        <v>36</v>
      </c>
      <c r="D8" s="45" t="s">
        <v>37</v>
      </c>
      <c r="E8" s="45" t="s">
        <v>38</v>
      </c>
    </row>
    <row r="9" spans="1:7" s="8" customFormat="1" ht="21" customHeight="1">
      <c r="A9" s="54" t="s">
        <v>38</v>
      </c>
      <c r="B9" s="158">
        <f>SUM(B12:B14)</f>
        <v>3227</v>
      </c>
      <c r="C9" s="158">
        <f>SUM(C12:C14)</f>
        <v>29</v>
      </c>
      <c r="D9" s="158">
        <f>SUM(D12:D14)</f>
        <v>6</v>
      </c>
      <c r="E9" s="158">
        <f>SUM(B9:D9)</f>
        <v>3262</v>
      </c>
      <c r="F9" s="10"/>
    </row>
    <row r="10" spans="1:7" s="8" customFormat="1" ht="9" customHeight="1">
      <c r="A10" s="54"/>
      <c r="B10" s="158"/>
      <c r="C10" s="158"/>
      <c r="D10" s="158"/>
      <c r="E10" s="158"/>
      <c r="F10" s="10"/>
    </row>
    <row r="11" spans="1:7" s="8" customFormat="1" ht="12" customHeight="1">
      <c r="A11" s="54" t="s">
        <v>0</v>
      </c>
      <c r="B11" s="255"/>
      <c r="C11" s="255"/>
      <c r="D11" s="255"/>
      <c r="E11" s="255"/>
      <c r="G11" s="240"/>
    </row>
    <row r="12" spans="1:7" s="8" customFormat="1" ht="12" customHeight="1">
      <c r="A12" s="62" t="s">
        <v>3302</v>
      </c>
      <c r="B12" s="256">
        <v>2896</v>
      </c>
      <c r="C12" s="256">
        <v>24</v>
      </c>
      <c r="D12" s="256">
        <v>3</v>
      </c>
      <c r="E12" s="158">
        <f t="shared" ref="E12:E53" si="0">SUM(B12:D12)</f>
        <v>2923</v>
      </c>
      <c r="G12" s="240"/>
    </row>
    <row r="13" spans="1:7" s="8" customFormat="1" ht="12" customHeight="1">
      <c r="A13" s="62" t="s">
        <v>3303</v>
      </c>
      <c r="B13" s="256">
        <v>182</v>
      </c>
      <c r="C13" s="256">
        <v>2</v>
      </c>
      <c r="D13" s="256">
        <v>2</v>
      </c>
      <c r="E13" s="158">
        <f t="shared" si="0"/>
        <v>186</v>
      </c>
      <c r="G13" s="241"/>
    </row>
    <row r="14" spans="1:7" s="8" customFormat="1" ht="12" customHeight="1">
      <c r="A14" s="62" t="s">
        <v>3304</v>
      </c>
      <c r="B14" s="256">
        <v>149</v>
      </c>
      <c r="C14" s="256">
        <v>3</v>
      </c>
      <c r="D14" s="256">
        <v>1</v>
      </c>
      <c r="E14" s="158">
        <f t="shared" si="0"/>
        <v>153</v>
      </c>
    </row>
    <row r="15" spans="1:7" s="8" customFormat="1" ht="9" customHeight="1">
      <c r="A15" s="62"/>
      <c r="B15" s="255"/>
      <c r="C15" s="255"/>
      <c r="D15" s="255"/>
      <c r="E15" s="158"/>
    </row>
    <row r="16" spans="1:7" s="8" customFormat="1" ht="12" customHeight="1">
      <c r="A16" s="54" t="s">
        <v>1</v>
      </c>
      <c r="B16" s="255"/>
      <c r="C16" s="255"/>
      <c r="D16" s="255"/>
      <c r="E16" s="158"/>
    </row>
    <row r="17" spans="1:9" s="88" customFormat="1" ht="12" customHeight="1">
      <c r="A17" s="81" t="s">
        <v>3527</v>
      </c>
      <c r="B17" s="256">
        <v>7</v>
      </c>
      <c r="C17" s="256">
        <v>0</v>
      </c>
      <c r="D17" s="256">
        <v>0</v>
      </c>
      <c r="E17" s="158">
        <f>SUM(B17:D17)</f>
        <v>7</v>
      </c>
      <c r="F17" s="40"/>
      <c r="G17" s="11"/>
      <c r="H17" s="11"/>
      <c r="I17" s="11"/>
    </row>
    <row r="18" spans="1:9" s="88" customFormat="1" ht="12" customHeight="1">
      <c r="A18" s="81" t="s">
        <v>3448</v>
      </c>
      <c r="B18" s="256">
        <v>1170</v>
      </c>
      <c r="C18" s="256">
        <v>10</v>
      </c>
      <c r="D18" s="256">
        <v>3</v>
      </c>
      <c r="E18" s="158">
        <f t="shared" si="0"/>
        <v>1183</v>
      </c>
      <c r="F18" s="40"/>
      <c r="G18" s="11"/>
      <c r="H18" s="11"/>
      <c r="I18" s="11"/>
    </row>
    <row r="19" spans="1:9" s="88" customFormat="1" ht="12" customHeight="1">
      <c r="A19" s="81" t="s">
        <v>3449</v>
      </c>
      <c r="B19" s="256">
        <v>85</v>
      </c>
      <c r="C19" s="256">
        <v>0</v>
      </c>
      <c r="D19" s="256">
        <v>0</v>
      </c>
      <c r="E19" s="158">
        <f t="shared" si="0"/>
        <v>85</v>
      </c>
      <c r="F19" s="41"/>
      <c r="G19" s="11"/>
      <c r="H19" s="11"/>
      <c r="I19" s="11"/>
    </row>
    <row r="20" spans="1:9" s="88" customFormat="1" ht="12" customHeight="1">
      <c r="A20" s="81" t="s">
        <v>3450</v>
      </c>
      <c r="B20" s="257">
        <v>304</v>
      </c>
      <c r="C20" s="257">
        <v>5</v>
      </c>
      <c r="D20" s="256">
        <v>0</v>
      </c>
      <c r="E20" s="158">
        <f t="shared" si="0"/>
        <v>309</v>
      </c>
      <c r="F20" s="41"/>
      <c r="G20" s="11"/>
      <c r="H20" s="11"/>
      <c r="I20" s="11"/>
    </row>
    <row r="21" spans="1:9" s="88" customFormat="1" ht="12" customHeight="1">
      <c r="A21" s="81" t="s">
        <v>3451</v>
      </c>
      <c r="B21" s="256">
        <v>52</v>
      </c>
      <c r="C21" s="256">
        <v>0</v>
      </c>
      <c r="D21" s="256">
        <v>0</v>
      </c>
      <c r="E21" s="158">
        <f t="shared" si="0"/>
        <v>52</v>
      </c>
      <c r="F21" s="40"/>
      <c r="G21" s="11"/>
      <c r="H21" s="11"/>
      <c r="I21" s="11"/>
    </row>
    <row r="22" spans="1:9" s="88" customFormat="1" ht="12" customHeight="1">
      <c r="A22" s="81" t="s">
        <v>3452</v>
      </c>
      <c r="B22" s="256">
        <v>184</v>
      </c>
      <c r="C22" s="256">
        <v>0</v>
      </c>
      <c r="D22" s="256">
        <v>0</v>
      </c>
      <c r="E22" s="158">
        <f t="shared" si="0"/>
        <v>184</v>
      </c>
      <c r="F22" s="41"/>
      <c r="G22" s="11"/>
      <c r="H22" s="11"/>
      <c r="I22" s="11"/>
    </row>
    <row r="23" spans="1:9" s="88" customFormat="1" ht="12" customHeight="1">
      <c r="A23" s="81" t="s">
        <v>3453</v>
      </c>
      <c r="B23" s="256">
        <v>64</v>
      </c>
      <c r="C23" s="256">
        <v>1</v>
      </c>
      <c r="D23" s="256">
        <v>1</v>
      </c>
      <c r="E23" s="158">
        <f t="shared" si="0"/>
        <v>66</v>
      </c>
      <c r="F23" s="41"/>
      <c r="G23" s="11"/>
      <c r="H23" s="11"/>
      <c r="I23" s="11"/>
    </row>
    <row r="24" spans="1:9" s="88" customFormat="1" ht="21.6" customHeight="1">
      <c r="A24" s="81" t="s">
        <v>3454</v>
      </c>
      <c r="B24" s="256">
        <v>10</v>
      </c>
      <c r="C24" s="256">
        <v>0</v>
      </c>
      <c r="D24" s="256">
        <v>0</v>
      </c>
      <c r="E24" s="158">
        <f t="shared" si="0"/>
        <v>10</v>
      </c>
      <c r="F24" s="41"/>
      <c r="G24" s="11"/>
      <c r="H24" s="11"/>
      <c r="I24" s="11"/>
    </row>
    <row r="25" spans="1:9" s="88" customFormat="1" ht="12" customHeight="1">
      <c r="A25" s="81" t="s">
        <v>3455</v>
      </c>
      <c r="B25" s="256">
        <v>22</v>
      </c>
      <c r="C25" s="256">
        <v>1</v>
      </c>
      <c r="D25" s="256">
        <v>0</v>
      </c>
      <c r="E25" s="158">
        <f t="shared" si="0"/>
        <v>23</v>
      </c>
      <c r="F25" s="41"/>
      <c r="G25" s="11"/>
      <c r="H25" s="11"/>
      <c r="I25" s="11"/>
    </row>
    <row r="26" spans="1:9" s="88" customFormat="1" ht="12" customHeight="1">
      <c r="A26" s="81" t="s">
        <v>3456</v>
      </c>
      <c r="B26" s="256">
        <v>16</v>
      </c>
      <c r="C26" s="256">
        <v>1</v>
      </c>
      <c r="D26" s="256">
        <v>0</v>
      </c>
      <c r="E26" s="158">
        <f t="shared" si="0"/>
        <v>17</v>
      </c>
      <c r="F26" s="41"/>
      <c r="G26" s="11"/>
      <c r="H26" s="11"/>
      <c r="I26" s="11"/>
    </row>
    <row r="27" spans="1:9" s="88" customFormat="1" ht="12" customHeight="1">
      <c r="A27" s="81" t="s">
        <v>3457</v>
      </c>
      <c r="B27" s="256">
        <v>73</v>
      </c>
      <c r="C27" s="256">
        <v>2</v>
      </c>
      <c r="D27" s="256">
        <v>0</v>
      </c>
      <c r="E27" s="158">
        <f t="shared" si="0"/>
        <v>75</v>
      </c>
      <c r="F27" s="41"/>
      <c r="G27" s="11"/>
      <c r="H27" s="11"/>
      <c r="I27" s="11"/>
    </row>
    <row r="28" spans="1:9" s="88" customFormat="1" ht="12" customHeight="1">
      <c r="A28" s="81" t="s">
        <v>3458</v>
      </c>
      <c r="B28" s="256">
        <v>46</v>
      </c>
      <c r="C28" s="256">
        <v>2</v>
      </c>
      <c r="D28" s="256">
        <v>0</v>
      </c>
      <c r="E28" s="158">
        <f t="shared" si="0"/>
        <v>48</v>
      </c>
      <c r="F28" s="41"/>
      <c r="G28" s="11"/>
      <c r="H28" s="11"/>
      <c r="I28" s="11"/>
    </row>
    <row r="29" spans="1:9" s="88" customFormat="1" ht="12" customHeight="1">
      <c r="A29" s="81" t="s">
        <v>3459</v>
      </c>
      <c r="B29" s="257">
        <v>36</v>
      </c>
      <c r="C29" s="257">
        <v>0</v>
      </c>
      <c r="D29" s="256">
        <v>0</v>
      </c>
      <c r="E29" s="158">
        <f t="shared" si="0"/>
        <v>36</v>
      </c>
      <c r="F29" s="41"/>
      <c r="G29" s="11"/>
      <c r="H29" s="11"/>
      <c r="I29" s="11"/>
    </row>
    <row r="30" spans="1:9" s="15" customFormat="1" ht="12" customHeight="1">
      <c r="A30" s="81" t="s">
        <v>3555</v>
      </c>
      <c r="B30" s="256">
        <v>8</v>
      </c>
      <c r="C30" s="256">
        <v>0</v>
      </c>
      <c r="D30" s="256">
        <v>0</v>
      </c>
      <c r="E30" s="158">
        <f t="shared" si="0"/>
        <v>8</v>
      </c>
      <c r="F30" s="40"/>
      <c r="G30" s="11"/>
      <c r="H30" s="11"/>
      <c r="I30" s="11"/>
    </row>
    <row r="31" spans="1:9" s="15" customFormat="1" ht="12" customHeight="1">
      <c r="A31" s="81" t="s">
        <v>3460</v>
      </c>
      <c r="B31" s="256">
        <v>12</v>
      </c>
      <c r="C31" s="256">
        <v>0</v>
      </c>
      <c r="D31" s="256">
        <v>0</v>
      </c>
      <c r="E31" s="158">
        <f t="shared" si="0"/>
        <v>12</v>
      </c>
      <c r="F31" s="41"/>
      <c r="G31" s="11"/>
      <c r="H31" s="11"/>
      <c r="I31" s="11"/>
    </row>
    <row r="32" spans="1:9" s="15" customFormat="1" ht="12" customHeight="1">
      <c r="A32" s="81" t="s">
        <v>3461</v>
      </c>
      <c r="B32" s="256">
        <v>28</v>
      </c>
      <c r="C32" s="256">
        <v>1</v>
      </c>
      <c r="D32" s="256">
        <v>0</v>
      </c>
      <c r="E32" s="158">
        <f t="shared" si="0"/>
        <v>29</v>
      </c>
      <c r="F32" s="41"/>
      <c r="G32" s="11"/>
      <c r="H32" s="11"/>
      <c r="I32" s="11"/>
    </row>
    <row r="33" spans="1:9" s="15" customFormat="1" ht="12" customHeight="1">
      <c r="A33" s="81" t="s">
        <v>3462</v>
      </c>
      <c r="B33" s="256">
        <v>39</v>
      </c>
      <c r="C33" s="256">
        <v>0</v>
      </c>
      <c r="D33" s="256">
        <v>0</v>
      </c>
      <c r="E33" s="158">
        <f t="shared" si="0"/>
        <v>39</v>
      </c>
      <c r="F33" s="41"/>
      <c r="G33" s="11"/>
      <c r="H33" s="11"/>
      <c r="I33" s="11"/>
    </row>
    <row r="34" spans="1:9" s="15" customFormat="1" ht="12" customHeight="1">
      <c r="A34" s="81" t="s">
        <v>3463</v>
      </c>
      <c r="B34" s="256">
        <v>43</v>
      </c>
      <c r="C34" s="256">
        <v>1</v>
      </c>
      <c r="D34" s="256">
        <v>0</v>
      </c>
      <c r="E34" s="158">
        <f t="shared" si="0"/>
        <v>44</v>
      </c>
      <c r="F34" s="41"/>
      <c r="G34" s="11"/>
      <c r="H34" s="11"/>
      <c r="I34" s="11"/>
    </row>
    <row r="35" spans="1:9" s="15" customFormat="1" ht="12" customHeight="1">
      <c r="A35" s="81" t="s">
        <v>3464</v>
      </c>
      <c r="B35" s="256">
        <v>172</v>
      </c>
      <c r="C35" s="256">
        <v>0</v>
      </c>
      <c r="D35" s="256">
        <v>0</v>
      </c>
      <c r="E35" s="158">
        <f t="shared" si="0"/>
        <v>172</v>
      </c>
      <c r="F35" s="41"/>
      <c r="G35" s="11"/>
      <c r="H35" s="11"/>
      <c r="I35" s="11"/>
    </row>
    <row r="36" spans="1:9" s="15" customFormat="1" ht="19.2" customHeight="1">
      <c r="A36" s="81" t="s">
        <v>3465</v>
      </c>
      <c r="B36" s="256">
        <v>98</v>
      </c>
      <c r="C36" s="256">
        <v>0</v>
      </c>
      <c r="D36" s="256">
        <v>0</v>
      </c>
      <c r="E36" s="158">
        <f t="shared" si="0"/>
        <v>98</v>
      </c>
      <c r="F36" s="41"/>
      <c r="G36" s="11"/>
      <c r="H36" s="11"/>
      <c r="I36" s="11"/>
    </row>
    <row r="37" spans="1:9" s="15" customFormat="1" ht="12" customHeight="1">
      <c r="A37" s="81" t="s">
        <v>3466</v>
      </c>
      <c r="B37" s="256">
        <v>46</v>
      </c>
      <c r="C37" s="256">
        <v>1</v>
      </c>
      <c r="D37" s="256">
        <v>0</v>
      </c>
      <c r="E37" s="158">
        <f t="shared" si="0"/>
        <v>47</v>
      </c>
      <c r="F37" s="41"/>
      <c r="G37" s="11"/>
      <c r="H37" s="11"/>
      <c r="I37" s="11"/>
    </row>
    <row r="38" spans="1:9" s="15" customFormat="1" ht="12" customHeight="1">
      <c r="A38" s="81" t="s">
        <v>3467</v>
      </c>
      <c r="B38" s="257">
        <v>232</v>
      </c>
      <c r="C38" s="257">
        <v>0</v>
      </c>
      <c r="D38" s="256">
        <v>0</v>
      </c>
      <c r="E38" s="158">
        <f t="shared" si="0"/>
        <v>232</v>
      </c>
      <c r="F38" s="41"/>
      <c r="G38" s="11"/>
      <c r="H38" s="11"/>
      <c r="I38" s="11"/>
    </row>
    <row r="39" spans="1:9" s="15" customFormat="1" ht="12" customHeight="1">
      <c r="A39" s="81" t="s">
        <v>3468</v>
      </c>
      <c r="B39" s="256">
        <v>17</v>
      </c>
      <c r="C39" s="256">
        <v>0</v>
      </c>
      <c r="D39" s="256">
        <v>0</v>
      </c>
      <c r="E39" s="158">
        <f t="shared" si="0"/>
        <v>17</v>
      </c>
      <c r="F39" s="40"/>
      <c r="G39" s="11"/>
      <c r="H39" s="11"/>
      <c r="I39" s="11"/>
    </row>
    <row r="40" spans="1:9" s="15" customFormat="1" ht="20.399999999999999" customHeight="1">
      <c r="A40" s="81" t="s">
        <v>3469</v>
      </c>
      <c r="B40" s="256">
        <v>177</v>
      </c>
      <c r="C40" s="256">
        <v>1</v>
      </c>
      <c r="D40" s="256">
        <v>0</v>
      </c>
      <c r="E40" s="158">
        <f t="shared" si="0"/>
        <v>178</v>
      </c>
      <c r="F40" s="41"/>
      <c r="G40" s="11"/>
      <c r="H40" s="11"/>
      <c r="I40" s="11"/>
    </row>
    <row r="41" spans="1:9" s="15" customFormat="1" ht="18" customHeight="1">
      <c r="A41" s="81" t="s">
        <v>3470</v>
      </c>
      <c r="B41" s="256">
        <v>56</v>
      </c>
      <c r="C41" s="256">
        <v>1</v>
      </c>
      <c r="D41" s="256">
        <v>2</v>
      </c>
      <c r="E41" s="158">
        <f t="shared" si="0"/>
        <v>59</v>
      </c>
      <c r="F41" s="41"/>
      <c r="G41" s="11"/>
      <c r="H41" s="11"/>
      <c r="I41" s="11"/>
    </row>
    <row r="42" spans="1:9" s="15" customFormat="1" ht="12.6" customHeight="1">
      <c r="A42" s="81" t="s">
        <v>3556</v>
      </c>
      <c r="B42" s="256">
        <v>3</v>
      </c>
      <c r="C42" s="256">
        <v>0</v>
      </c>
      <c r="D42" s="256">
        <v>0</v>
      </c>
      <c r="E42" s="158">
        <f>SUM(B42:D42)</f>
        <v>3</v>
      </c>
      <c r="F42" s="41"/>
      <c r="G42" s="11"/>
      <c r="H42" s="11"/>
      <c r="I42" s="11"/>
    </row>
    <row r="43" spans="1:9" s="15" customFormat="1" ht="12" customHeight="1">
      <c r="A43" s="81" t="s">
        <v>3557</v>
      </c>
      <c r="B43" s="256">
        <v>9</v>
      </c>
      <c r="C43" s="256">
        <v>0</v>
      </c>
      <c r="D43" s="256">
        <v>0</v>
      </c>
      <c r="E43" s="158">
        <f>SUM(B43:D43)</f>
        <v>9</v>
      </c>
      <c r="F43" s="41"/>
      <c r="G43" s="11"/>
      <c r="H43" s="11"/>
      <c r="I43" s="11"/>
    </row>
    <row r="44" spans="1:9" s="15" customFormat="1" ht="12" customHeight="1">
      <c r="A44" s="81" t="s">
        <v>3471</v>
      </c>
      <c r="B44" s="256">
        <v>97</v>
      </c>
      <c r="C44" s="256">
        <v>1</v>
      </c>
      <c r="D44" s="256">
        <v>0</v>
      </c>
      <c r="E44" s="158">
        <f t="shared" si="0"/>
        <v>98</v>
      </c>
      <c r="F44" s="41"/>
      <c r="G44" s="11"/>
      <c r="H44" s="11"/>
      <c r="I44" s="11"/>
    </row>
    <row r="45" spans="1:9" s="15" customFormat="1" ht="12" customHeight="1">
      <c r="A45" s="81" t="s">
        <v>3472</v>
      </c>
      <c r="B45" s="256">
        <v>24</v>
      </c>
      <c r="C45" s="256">
        <v>0</v>
      </c>
      <c r="D45" s="256">
        <v>0</v>
      </c>
      <c r="E45" s="158">
        <f t="shared" si="0"/>
        <v>24</v>
      </c>
      <c r="F45" s="41"/>
      <c r="G45" s="11"/>
      <c r="H45" s="11"/>
      <c r="I45" s="11"/>
    </row>
    <row r="46" spans="1:9" s="15" customFormat="1" ht="12" customHeight="1">
      <c r="A46" s="81" t="s">
        <v>3473</v>
      </c>
      <c r="B46" s="256">
        <v>11</v>
      </c>
      <c r="C46" s="256">
        <v>0</v>
      </c>
      <c r="D46" s="256">
        <v>0</v>
      </c>
      <c r="E46" s="158">
        <f t="shared" si="0"/>
        <v>11</v>
      </c>
      <c r="F46" s="41"/>
      <c r="G46" s="11"/>
      <c r="H46" s="11"/>
      <c r="I46" s="11"/>
    </row>
    <row r="47" spans="1:9" s="15" customFormat="1" ht="12" customHeight="1">
      <c r="A47" s="81" t="s">
        <v>3474</v>
      </c>
      <c r="B47" s="257">
        <v>21</v>
      </c>
      <c r="C47" s="257">
        <v>1</v>
      </c>
      <c r="D47" s="256">
        <v>0</v>
      </c>
      <c r="E47" s="158">
        <f t="shared" si="0"/>
        <v>22</v>
      </c>
      <c r="F47" s="41"/>
      <c r="G47" s="11"/>
      <c r="H47" s="11"/>
      <c r="I47" s="11"/>
    </row>
    <row r="48" spans="1:9" s="15" customFormat="1" ht="12" customHeight="1">
      <c r="A48" s="81" t="s">
        <v>3475</v>
      </c>
      <c r="B48" s="256">
        <v>35</v>
      </c>
      <c r="C48" s="256">
        <v>0</v>
      </c>
      <c r="D48" s="256">
        <v>0</v>
      </c>
      <c r="E48" s="158">
        <f t="shared" si="0"/>
        <v>35</v>
      </c>
      <c r="F48" s="40"/>
      <c r="G48" s="11"/>
      <c r="H48" s="11"/>
      <c r="I48" s="11"/>
    </row>
    <row r="49" spans="1:9" s="15" customFormat="1" ht="12" customHeight="1">
      <c r="A49" s="81" t="s">
        <v>3613</v>
      </c>
      <c r="B49" s="256">
        <v>3</v>
      </c>
      <c r="C49" s="256">
        <v>0</v>
      </c>
      <c r="D49" s="256">
        <v>0</v>
      </c>
      <c r="E49" s="158">
        <f t="shared" si="0"/>
        <v>3</v>
      </c>
      <c r="F49" s="40"/>
      <c r="G49" s="11"/>
      <c r="H49" s="11"/>
      <c r="I49" s="11"/>
    </row>
    <row r="50" spans="1:9" s="15" customFormat="1" ht="12" customHeight="1">
      <c r="A50" s="81" t="s">
        <v>3605</v>
      </c>
      <c r="B50" s="256">
        <v>1</v>
      </c>
      <c r="C50" s="256">
        <v>0</v>
      </c>
      <c r="D50" s="256">
        <v>0</v>
      </c>
      <c r="E50" s="158">
        <f t="shared" si="0"/>
        <v>1</v>
      </c>
      <c r="F50" s="40"/>
      <c r="G50" s="11"/>
      <c r="H50" s="11"/>
      <c r="I50" s="11"/>
    </row>
    <row r="51" spans="1:9" s="15" customFormat="1" ht="12" customHeight="1">
      <c r="A51" s="81" t="s">
        <v>3606</v>
      </c>
      <c r="B51" s="256">
        <v>2</v>
      </c>
      <c r="C51" s="256">
        <v>0</v>
      </c>
      <c r="D51" s="256">
        <v>0</v>
      </c>
      <c r="E51" s="158">
        <f t="shared" si="0"/>
        <v>2</v>
      </c>
      <c r="F51" s="40"/>
      <c r="G51" s="11"/>
      <c r="H51" s="11"/>
      <c r="I51" s="11"/>
    </row>
    <row r="52" spans="1:9" s="15" customFormat="1" ht="21.6" customHeight="1">
      <c r="A52" s="81" t="s">
        <v>3533</v>
      </c>
      <c r="B52" s="256">
        <v>2</v>
      </c>
      <c r="C52" s="256">
        <v>0</v>
      </c>
      <c r="D52" s="256">
        <v>0</v>
      </c>
      <c r="E52" s="158">
        <f t="shared" si="0"/>
        <v>2</v>
      </c>
      <c r="F52" s="40"/>
      <c r="G52" s="11"/>
      <c r="H52" s="11"/>
      <c r="I52" s="11"/>
    </row>
    <row r="53" spans="1:9" s="15" customFormat="1" ht="12" customHeight="1">
      <c r="A53" s="81" t="s">
        <v>3306</v>
      </c>
      <c r="B53" s="256">
        <v>22</v>
      </c>
      <c r="C53" s="256">
        <v>0</v>
      </c>
      <c r="D53" s="256">
        <v>0</v>
      </c>
      <c r="E53" s="158">
        <f t="shared" si="0"/>
        <v>22</v>
      </c>
      <c r="F53" s="40"/>
      <c r="G53" s="11"/>
      <c r="H53" s="11"/>
      <c r="I53" s="11"/>
    </row>
    <row r="54" spans="1:9" s="15" customFormat="1" ht="12" customHeight="1">
      <c r="A54" s="81"/>
      <c r="B54" s="95"/>
      <c r="C54" s="95"/>
      <c r="D54" s="94"/>
      <c r="E54" s="65"/>
      <c r="F54" s="40"/>
      <c r="G54" s="11"/>
      <c r="H54" s="11"/>
      <c r="I54" s="11"/>
    </row>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B12" sqref="B12:D2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268" t="s">
        <v>33</v>
      </c>
      <c r="B1" s="281"/>
      <c r="C1" s="281"/>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SUM(B12:B30)</f>
        <v>268</v>
      </c>
      <c r="C9" s="65">
        <f>SUM(C12:C30)</f>
        <v>5</v>
      </c>
      <c r="D9" s="65">
        <f>SUM(D12:D30)</f>
        <v>1</v>
      </c>
      <c r="E9" s="65">
        <f>SUM(E12:E30)</f>
        <v>274</v>
      </c>
      <c r="F9" s="10"/>
    </row>
    <row r="10" spans="1:9" s="8" customFormat="1" ht="9" customHeight="1">
      <c r="A10" s="62"/>
      <c r="C10" s="66"/>
      <c r="D10" s="66"/>
      <c r="E10" s="65"/>
    </row>
    <row r="11" spans="1:9" s="8" customFormat="1" ht="12" customHeight="1">
      <c r="A11" s="54" t="s">
        <v>1</v>
      </c>
      <c r="C11" s="66"/>
      <c r="D11" s="66"/>
      <c r="E11" s="65"/>
    </row>
    <row r="12" spans="1:9" s="88" customFormat="1" ht="15.6" customHeight="1">
      <c r="A12" s="81" t="s">
        <v>3527</v>
      </c>
      <c r="B12" s="96">
        <v>1</v>
      </c>
      <c r="C12" s="96">
        <v>1</v>
      </c>
      <c r="D12" s="96">
        <v>0</v>
      </c>
      <c r="E12" s="65">
        <f t="shared" ref="E12:E26" si="0">SUM(B12:D12)</f>
        <v>2</v>
      </c>
      <c r="F12" s="41"/>
      <c r="G12" s="11"/>
      <c r="H12" s="11"/>
      <c r="I12" s="11"/>
    </row>
    <row r="13" spans="1:9" s="15" customFormat="1" ht="15.6" customHeight="1">
      <c r="A13" s="81" t="s">
        <v>3448</v>
      </c>
      <c r="B13" s="94">
        <v>1</v>
      </c>
      <c r="C13" s="94">
        <v>0</v>
      </c>
      <c r="D13" s="96">
        <v>0</v>
      </c>
      <c r="E13" s="65">
        <f t="shared" si="0"/>
        <v>1</v>
      </c>
      <c r="F13" s="41"/>
      <c r="G13" s="11"/>
      <c r="H13" s="11"/>
      <c r="I13" s="11"/>
    </row>
    <row r="14" spans="1:9" s="15" customFormat="1" ht="15.6" customHeight="1">
      <c r="A14" s="81" t="s">
        <v>3451</v>
      </c>
      <c r="B14" s="94">
        <v>2</v>
      </c>
      <c r="C14" s="94">
        <v>0</v>
      </c>
      <c r="D14" s="96">
        <v>0</v>
      </c>
      <c r="E14" s="65">
        <f t="shared" si="0"/>
        <v>2</v>
      </c>
      <c r="F14" s="41"/>
      <c r="G14" s="11"/>
      <c r="H14" s="11"/>
      <c r="I14" s="11"/>
    </row>
    <row r="15" spans="1:9" s="15" customFormat="1" ht="15.6" customHeight="1">
      <c r="A15" s="81" t="s">
        <v>3452</v>
      </c>
      <c r="B15" s="94">
        <v>1</v>
      </c>
      <c r="C15" s="94">
        <v>0</v>
      </c>
      <c r="D15" s="96">
        <v>0</v>
      </c>
      <c r="E15" s="65">
        <f t="shared" si="0"/>
        <v>1</v>
      </c>
      <c r="F15" s="41"/>
      <c r="G15" s="11"/>
      <c r="H15" s="11"/>
      <c r="I15" s="11"/>
    </row>
    <row r="16" spans="1:9" s="15" customFormat="1" ht="15.6" customHeight="1">
      <c r="A16" s="81" t="s">
        <v>3457</v>
      </c>
      <c r="B16" s="94">
        <v>1</v>
      </c>
      <c r="C16" s="94">
        <v>0</v>
      </c>
      <c r="D16" s="96">
        <v>0</v>
      </c>
      <c r="E16" s="65">
        <f t="shared" si="0"/>
        <v>1</v>
      </c>
      <c r="F16" s="41"/>
      <c r="G16" s="11"/>
      <c r="H16" s="11"/>
      <c r="I16" s="11"/>
    </row>
    <row r="17" spans="1:9" s="15" customFormat="1" ht="15.6" customHeight="1">
      <c r="A17" s="81" t="s">
        <v>3462</v>
      </c>
      <c r="B17" s="94">
        <v>1</v>
      </c>
      <c r="C17" s="94">
        <v>0</v>
      </c>
      <c r="D17" s="96">
        <v>0</v>
      </c>
      <c r="E17" s="65">
        <f t="shared" si="0"/>
        <v>1</v>
      </c>
      <c r="F17" s="41"/>
      <c r="G17" s="11"/>
      <c r="H17" s="11"/>
      <c r="I17" s="11"/>
    </row>
    <row r="18" spans="1:9" s="15" customFormat="1" ht="15.6" customHeight="1">
      <c r="A18" s="81" t="s">
        <v>3463</v>
      </c>
      <c r="B18" s="94">
        <v>2</v>
      </c>
      <c r="C18" s="94">
        <v>0</v>
      </c>
      <c r="D18" s="96">
        <v>0</v>
      </c>
      <c r="E18" s="65">
        <f t="shared" si="0"/>
        <v>2</v>
      </c>
      <c r="F18" s="41"/>
      <c r="G18" s="11"/>
      <c r="H18" s="11"/>
      <c r="I18" s="11"/>
    </row>
    <row r="19" spans="1:9" s="15" customFormat="1" ht="15.6" customHeight="1">
      <c r="A19" s="81" t="s">
        <v>3466</v>
      </c>
      <c r="B19" s="94">
        <v>1</v>
      </c>
      <c r="C19" s="94">
        <v>0</v>
      </c>
      <c r="D19" s="96">
        <v>0</v>
      </c>
      <c r="E19" s="65">
        <f t="shared" si="0"/>
        <v>1</v>
      </c>
      <c r="F19" s="41"/>
      <c r="G19" s="11"/>
      <c r="H19" s="11"/>
      <c r="I19" s="11"/>
    </row>
    <row r="20" spans="1:9" s="15" customFormat="1" ht="15.6" customHeight="1">
      <c r="A20" s="81" t="s">
        <v>3467</v>
      </c>
      <c r="B20" s="94">
        <v>1</v>
      </c>
      <c r="C20" s="94">
        <v>1</v>
      </c>
      <c r="D20" s="96">
        <v>0</v>
      </c>
      <c r="E20" s="65">
        <f t="shared" si="0"/>
        <v>2</v>
      </c>
      <c r="F20" s="41"/>
      <c r="G20" s="11"/>
      <c r="H20" s="11"/>
      <c r="I20" s="11"/>
    </row>
    <row r="21" spans="1:9" s="15" customFormat="1" ht="24.6" customHeight="1">
      <c r="A21" s="81" t="s">
        <v>3469</v>
      </c>
      <c r="B21" s="94">
        <v>170</v>
      </c>
      <c r="C21" s="94">
        <v>1</v>
      </c>
      <c r="D21" s="96">
        <v>0</v>
      </c>
      <c r="E21" s="65">
        <f t="shared" si="0"/>
        <v>171</v>
      </c>
      <c r="F21" s="41"/>
      <c r="G21" s="11"/>
      <c r="H21" s="11"/>
      <c r="I21" s="11"/>
    </row>
    <row r="22" spans="1:9" s="15" customFormat="1" ht="19.8" customHeight="1">
      <c r="A22" s="81" t="s">
        <v>3470</v>
      </c>
      <c r="B22" s="94">
        <v>70</v>
      </c>
      <c r="C22" s="94">
        <v>2</v>
      </c>
      <c r="D22" s="96">
        <v>1</v>
      </c>
      <c r="E22" s="65">
        <f t="shared" si="0"/>
        <v>73</v>
      </c>
      <c r="F22" s="41"/>
      <c r="G22" s="11"/>
      <c r="H22" s="11"/>
      <c r="I22" s="11"/>
    </row>
    <row r="23" spans="1:9" s="15" customFormat="1" ht="15.6" customHeight="1">
      <c r="A23" s="81" t="s">
        <v>3557</v>
      </c>
      <c r="B23" s="94">
        <v>5</v>
      </c>
      <c r="C23" s="94">
        <v>0</v>
      </c>
      <c r="D23" s="96">
        <v>0</v>
      </c>
      <c r="E23" s="65">
        <f t="shared" si="0"/>
        <v>5</v>
      </c>
      <c r="F23" s="41"/>
      <c r="G23" s="11"/>
      <c r="H23" s="11"/>
      <c r="I23" s="11"/>
    </row>
    <row r="24" spans="1:9" s="15" customFormat="1" ht="15.6" customHeight="1">
      <c r="A24" s="81" t="s">
        <v>3471</v>
      </c>
      <c r="B24" s="94">
        <v>5</v>
      </c>
      <c r="C24" s="94">
        <v>0</v>
      </c>
      <c r="D24" s="96">
        <v>0</v>
      </c>
      <c r="E24" s="65">
        <f t="shared" si="0"/>
        <v>5</v>
      </c>
      <c r="F24" s="41"/>
      <c r="G24" s="11"/>
      <c r="H24" s="11"/>
      <c r="I24" s="11"/>
    </row>
    <row r="25" spans="1:9" s="15" customFormat="1" ht="15.6" customHeight="1">
      <c r="A25" s="81" t="s">
        <v>3472</v>
      </c>
      <c r="B25" s="94">
        <v>2</v>
      </c>
      <c r="C25" s="94">
        <v>0</v>
      </c>
      <c r="D25" s="96">
        <v>0</v>
      </c>
      <c r="E25" s="65">
        <f t="shared" si="0"/>
        <v>2</v>
      </c>
      <c r="F25" s="41"/>
      <c r="G25" s="11"/>
      <c r="H25" s="11"/>
      <c r="I25" s="11"/>
    </row>
    <row r="26" spans="1:9" s="15" customFormat="1" ht="15.6" customHeight="1">
      <c r="A26" s="81" t="s">
        <v>3473</v>
      </c>
      <c r="B26" s="94">
        <v>1</v>
      </c>
      <c r="C26" s="94">
        <v>0</v>
      </c>
      <c r="D26" s="96">
        <v>0</v>
      </c>
      <c r="E26" s="65">
        <f t="shared" si="0"/>
        <v>1</v>
      </c>
      <c r="F26" s="41"/>
      <c r="G26" s="11"/>
      <c r="H26" s="11"/>
      <c r="I26" s="11"/>
    </row>
    <row r="27" spans="1:9" s="15" customFormat="1" ht="15.6" customHeight="1">
      <c r="A27" s="81" t="s">
        <v>3475</v>
      </c>
      <c r="B27" s="94">
        <v>1</v>
      </c>
      <c r="C27" s="94">
        <v>0</v>
      </c>
      <c r="D27" s="96">
        <v>0</v>
      </c>
      <c r="E27" s="65">
        <f>SUM(B27:D27)</f>
        <v>1</v>
      </c>
      <c r="F27" s="41"/>
      <c r="G27" s="11"/>
      <c r="H27" s="11"/>
      <c r="I27" s="11"/>
    </row>
    <row r="28" spans="1:9" s="15" customFormat="1" ht="15.6" customHeight="1">
      <c r="A28" s="81" t="s">
        <v>3306</v>
      </c>
      <c r="B28" s="94">
        <v>3</v>
      </c>
      <c r="C28" s="94">
        <v>0</v>
      </c>
      <c r="D28" s="96">
        <v>0</v>
      </c>
      <c r="E28" s="65">
        <f>SUM(B28:D28)</f>
        <v>3</v>
      </c>
      <c r="F28" s="41"/>
      <c r="G28" s="11"/>
      <c r="H28" s="11"/>
      <c r="I28" s="11"/>
    </row>
    <row r="29" spans="1:9" ht="15" customHeight="1">
      <c r="E29" s="94"/>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4"/>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8"/>
  <sheetViews>
    <sheetView zoomScaleNormal="100" workbookViewId="0">
      <pane ySplit="8" topLeftCell="A9" activePane="bottomLeft" state="frozen"/>
      <selection activeCell="A9" sqref="A9"/>
      <selection pane="bottomLeft" activeCell="A45" sqref="A45:XFD45"/>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SUM(B11:B60)</f>
        <v>3227</v>
      </c>
      <c r="C9" s="65">
        <f t="shared" ref="C9:E9" si="0">SUM(C11:C60)</f>
        <v>29</v>
      </c>
      <c r="D9" s="65">
        <f t="shared" si="0"/>
        <v>6</v>
      </c>
      <c r="E9" s="65">
        <f t="shared" si="0"/>
        <v>3262</v>
      </c>
      <c r="F9" s="10"/>
    </row>
    <row r="10" spans="1:9" s="8" customFormat="1" ht="9" customHeight="1">
      <c r="A10" s="62"/>
      <c r="B10" s="66"/>
      <c r="C10" s="66"/>
      <c r="D10" s="66"/>
      <c r="E10" s="65"/>
    </row>
    <row r="11" spans="1:9" s="88" customFormat="1" ht="12" customHeight="1">
      <c r="A11" s="82" t="s">
        <v>3305</v>
      </c>
      <c r="B11" s="97">
        <v>12</v>
      </c>
      <c r="C11" s="97">
        <v>1</v>
      </c>
      <c r="D11" s="97">
        <v>0</v>
      </c>
      <c r="E11" s="65">
        <f t="shared" ref="E11:E44" si="1">SUM(B11:D11)</f>
        <v>13</v>
      </c>
      <c r="F11" s="40"/>
      <c r="G11" s="15"/>
      <c r="H11" s="15"/>
      <c r="I11" s="15"/>
    </row>
    <row r="12" spans="1:9" s="88" customFormat="1" ht="12" customHeight="1">
      <c r="A12" s="82" t="s">
        <v>3647</v>
      </c>
      <c r="B12" s="97">
        <v>15</v>
      </c>
      <c r="C12" s="97">
        <v>1</v>
      </c>
      <c r="D12" s="97">
        <v>0</v>
      </c>
      <c r="E12" s="65">
        <f t="shared" si="1"/>
        <v>16</v>
      </c>
      <c r="F12" s="41"/>
      <c r="G12" s="11"/>
      <c r="H12" s="11"/>
      <c r="I12" s="11"/>
    </row>
    <row r="13" spans="1:9" s="88" customFormat="1" ht="12" customHeight="1">
      <c r="A13" s="82" t="s">
        <v>3648</v>
      </c>
      <c r="B13" s="97">
        <v>52</v>
      </c>
      <c r="C13" s="97">
        <v>2</v>
      </c>
      <c r="D13" s="97">
        <v>0</v>
      </c>
      <c r="E13" s="65">
        <f t="shared" si="1"/>
        <v>54</v>
      </c>
      <c r="F13" s="41"/>
      <c r="G13" s="11"/>
      <c r="H13" s="11"/>
      <c r="I13" s="11"/>
    </row>
    <row r="14" spans="1:9" s="88" customFormat="1" ht="12" customHeight="1">
      <c r="A14" s="82" t="s">
        <v>3649</v>
      </c>
      <c r="B14" s="97">
        <v>72</v>
      </c>
      <c r="C14" s="97">
        <v>2</v>
      </c>
      <c r="D14" s="97">
        <v>1</v>
      </c>
      <c r="E14" s="65">
        <f t="shared" si="1"/>
        <v>75</v>
      </c>
      <c r="F14" s="41"/>
      <c r="G14" s="11"/>
      <c r="H14" s="11"/>
      <c r="I14" s="11"/>
    </row>
    <row r="15" spans="1:9" s="88" customFormat="1" ht="12" customHeight="1">
      <c r="A15" s="82" t="s">
        <v>3476</v>
      </c>
      <c r="B15" s="97">
        <v>64</v>
      </c>
      <c r="C15" s="97">
        <v>0</v>
      </c>
      <c r="D15" s="97">
        <v>0</v>
      </c>
      <c r="E15" s="65">
        <f t="shared" si="1"/>
        <v>64</v>
      </c>
      <c r="F15" s="41"/>
      <c r="G15" s="11"/>
      <c r="H15" s="11"/>
      <c r="I15" s="11"/>
    </row>
    <row r="16" spans="1:9" s="88" customFormat="1" ht="12" customHeight="1">
      <c r="A16" s="82" t="s">
        <v>3650</v>
      </c>
      <c r="B16" s="97">
        <v>331</v>
      </c>
      <c r="C16" s="97">
        <v>3</v>
      </c>
      <c r="D16" s="97">
        <v>1</v>
      </c>
      <c r="E16" s="65">
        <f t="shared" si="1"/>
        <v>335</v>
      </c>
      <c r="F16" s="41"/>
      <c r="G16" s="11"/>
      <c r="H16" s="11"/>
      <c r="I16" s="11"/>
    </row>
    <row r="17" spans="1:9" s="88" customFormat="1" ht="12" customHeight="1">
      <c r="A17" s="82" t="s">
        <v>3651</v>
      </c>
      <c r="B17" s="97">
        <v>98</v>
      </c>
      <c r="C17" s="97">
        <v>3</v>
      </c>
      <c r="D17" s="97">
        <v>0</v>
      </c>
      <c r="E17" s="65">
        <f t="shared" si="1"/>
        <v>101</v>
      </c>
      <c r="F17" s="40"/>
      <c r="G17" s="11"/>
      <c r="H17" s="11"/>
      <c r="I17" s="11"/>
    </row>
    <row r="18" spans="1:9" s="88" customFormat="1" ht="12" customHeight="1">
      <c r="A18" s="82" t="s">
        <v>3652</v>
      </c>
      <c r="B18" s="97">
        <v>20</v>
      </c>
      <c r="C18" s="97">
        <v>1</v>
      </c>
      <c r="D18" s="97">
        <v>0</v>
      </c>
      <c r="E18" s="65">
        <f t="shared" si="1"/>
        <v>21</v>
      </c>
      <c r="F18" s="41"/>
      <c r="G18" s="11"/>
      <c r="H18" s="11"/>
      <c r="I18" s="11"/>
    </row>
    <row r="19" spans="1:9" s="88" customFormat="1" ht="12" customHeight="1">
      <c r="A19" s="82" t="s">
        <v>3477</v>
      </c>
      <c r="B19" s="97">
        <v>121</v>
      </c>
      <c r="C19" s="97">
        <v>2</v>
      </c>
      <c r="D19" s="97">
        <v>1</v>
      </c>
      <c r="E19" s="65">
        <f t="shared" si="1"/>
        <v>124</v>
      </c>
      <c r="F19" s="41"/>
      <c r="G19" s="15"/>
      <c r="H19" s="15"/>
      <c r="I19" s="15"/>
    </row>
    <row r="20" spans="1:9" s="88" customFormat="1" ht="12" customHeight="1">
      <c r="A20" s="82" t="s">
        <v>3478</v>
      </c>
      <c r="B20" s="97">
        <v>17</v>
      </c>
      <c r="C20" s="97">
        <v>0</v>
      </c>
      <c r="D20" s="97">
        <v>0</v>
      </c>
      <c r="E20" s="65">
        <f t="shared" si="1"/>
        <v>17</v>
      </c>
      <c r="F20" s="41"/>
      <c r="G20" s="15"/>
      <c r="H20" s="15"/>
      <c r="I20" s="15"/>
    </row>
    <row r="21" spans="1:9" s="88" customFormat="1" ht="12" customHeight="1">
      <c r="A21" s="82" t="s">
        <v>3479</v>
      </c>
      <c r="B21" s="97">
        <v>7</v>
      </c>
      <c r="C21" s="97">
        <v>0</v>
      </c>
      <c r="D21" s="97">
        <v>1</v>
      </c>
      <c r="E21" s="65">
        <f t="shared" si="1"/>
        <v>8</v>
      </c>
      <c r="F21" s="41"/>
      <c r="G21" s="15"/>
      <c r="H21" s="15"/>
      <c r="I21" s="15"/>
    </row>
    <row r="22" spans="1:9" s="88" customFormat="1" ht="12" customHeight="1">
      <c r="A22" s="82" t="s">
        <v>3558</v>
      </c>
      <c r="B22" s="97">
        <v>9</v>
      </c>
      <c r="C22" s="97">
        <v>0</v>
      </c>
      <c r="D22" s="97">
        <v>0</v>
      </c>
      <c r="E22" s="65">
        <f t="shared" si="1"/>
        <v>9</v>
      </c>
      <c r="F22" s="41"/>
      <c r="G22" s="15"/>
      <c r="H22" s="15"/>
      <c r="I22" s="15"/>
    </row>
    <row r="23" spans="1:9" s="88" customFormat="1" ht="12" customHeight="1">
      <c r="A23" s="82" t="s">
        <v>3653</v>
      </c>
      <c r="B23" s="97">
        <v>681</v>
      </c>
      <c r="C23" s="97">
        <v>3</v>
      </c>
      <c r="D23" s="97">
        <v>0</v>
      </c>
      <c r="E23" s="65">
        <f t="shared" si="1"/>
        <v>684</v>
      </c>
      <c r="F23" s="41"/>
      <c r="G23" s="11"/>
      <c r="H23" s="11"/>
      <c r="I23" s="11"/>
    </row>
    <row r="24" spans="1:9" s="88" customFormat="1" ht="12" customHeight="1">
      <c r="A24" s="82" t="s">
        <v>3654</v>
      </c>
      <c r="B24" s="97">
        <v>43</v>
      </c>
      <c r="C24" s="97">
        <v>0</v>
      </c>
      <c r="D24" s="97">
        <v>0</v>
      </c>
      <c r="E24" s="65">
        <f t="shared" si="1"/>
        <v>43</v>
      </c>
      <c r="F24" s="41"/>
      <c r="G24" s="11"/>
      <c r="H24" s="11"/>
      <c r="I24" s="11"/>
    </row>
    <row r="25" spans="1:9" s="88" customFormat="1" ht="12" customHeight="1">
      <c r="A25" s="82" t="s">
        <v>3655</v>
      </c>
      <c r="B25" s="97">
        <v>62</v>
      </c>
      <c r="C25" s="97">
        <v>1</v>
      </c>
      <c r="D25" s="97">
        <v>2</v>
      </c>
      <c r="E25" s="65">
        <f t="shared" si="1"/>
        <v>65</v>
      </c>
      <c r="F25" s="41"/>
      <c r="G25" s="11"/>
      <c r="H25" s="11"/>
      <c r="I25" s="11"/>
    </row>
    <row r="26" spans="1:9" s="88" customFormat="1" ht="12" customHeight="1">
      <c r="A26" s="82" t="s">
        <v>3656</v>
      </c>
      <c r="B26" s="97">
        <v>4</v>
      </c>
      <c r="C26" s="97">
        <v>0</v>
      </c>
      <c r="D26" s="97">
        <v>0</v>
      </c>
      <c r="E26" s="65">
        <f t="shared" si="1"/>
        <v>4</v>
      </c>
      <c r="F26" s="41"/>
      <c r="G26" s="11"/>
      <c r="H26" s="11"/>
      <c r="I26" s="11"/>
    </row>
    <row r="27" spans="1:9" s="15" customFormat="1" ht="12" customHeight="1">
      <c r="A27" s="82" t="s">
        <v>3657</v>
      </c>
      <c r="B27" s="97">
        <v>26</v>
      </c>
      <c r="C27" s="97">
        <v>0</v>
      </c>
      <c r="D27" s="97">
        <v>0</v>
      </c>
      <c r="E27" s="65">
        <f t="shared" si="1"/>
        <v>26</v>
      </c>
      <c r="F27" s="41"/>
      <c r="G27" s="11"/>
      <c r="H27" s="11"/>
      <c r="I27" s="11"/>
    </row>
    <row r="28" spans="1:9" s="15" customFormat="1" ht="12" customHeight="1">
      <c r="A28" s="82" t="s">
        <v>3658</v>
      </c>
      <c r="B28" s="97">
        <v>23</v>
      </c>
      <c r="C28" s="97">
        <v>0</v>
      </c>
      <c r="D28" s="97">
        <v>0</v>
      </c>
      <c r="E28" s="65">
        <f t="shared" si="1"/>
        <v>23</v>
      </c>
      <c r="F28" s="41"/>
      <c r="G28" s="11"/>
      <c r="H28" s="11"/>
      <c r="I28" s="11"/>
    </row>
    <row r="29" spans="1:9" s="15" customFormat="1" ht="12" customHeight="1">
      <c r="A29" s="81" t="s">
        <v>3659</v>
      </c>
      <c r="B29" s="97">
        <v>8</v>
      </c>
      <c r="C29" s="97">
        <v>0</v>
      </c>
      <c r="D29" s="97">
        <v>0</v>
      </c>
      <c r="E29" s="65">
        <f t="shared" si="1"/>
        <v>8</v>
      </c>
      <c r="F29" s="41"/>
      <c r="G29" s="11"/>
      <c r="H29" s="11"/>
      <c r="I29" s="11"/>
    </row>
    <row r="30" spans="1:9" s="15" customFormat="1" ht="12" customHeight="1">
      <c r="A30" s="82" t="s">
        <v>3660</v>
      </c>
      <c r="B30" s="97">
        <v>87</v>
      </c>
      <c r="C30" s="97">
        <v>1</v>
      </c>
      <c r="D30" s="97">
        <v>0</v>
      </c>
      <c r="E30" s="65">
        <f t="shared" si="1"/>
        <v>88</v>
      </c>
      <c r="F30" s="41"/>
      <c r="G30" s="11"/>
      <c r="H30" s="11"/>
      <c r="I30" s="11"/>
    </row>
    <row r="31" spans="1:9" s="15" customFormat="1" ht="12" customHeight="1">
      <c r="A31" s="82" t="s">
        <v>3661</v>
      </c>
      <c r="B31" s="97">
        <v>161</v>
      </c>
      <c r="C31" s="97">
        <v>0</v>
      </c>
      <c r="D31" s="97">
        <v>0</v>
      </c>
      <c r="E31" s="65">
        <f t="shared" si="1"/>
        <v>161</v>
      </c>
      <c r="F31" s="41"/>
      <c r="G31" s="11"/>
      <c r="H31" s="11"/>
      <c r="I31" s="11"/>
    </row>
    <row r="32" spans="1:9" s="15" customFormat="1" ht="12" customHeight="1">
      <c r="A32" s="82" t="s">
        <v>3480</v>
      </c>
      <c r="B32" s="97">
        <v>61</v>
      </c>
      <c r="C32" s="97">
        <v>0</v>
      </c>
      <c r="D32" s="97">
        <v>0</v>
      </c>
      <c r="E32" s="65">
        <f t="shared" si="1"/>
        <v>61</v>
      </c>
      <c r="F32" s="41"/>
      <c r="G32" s="11"/>
      <c r="H32" s="11"/>
      <c r="I32" s="11"/>
    </row>
    <row r="33" spans="1:9" s="15" customFormat="1" ht="12" customHeight="1">
      <c r="A33" s="82" t="s">
        <v>3481</v>
      </c>
      <c r="B33" s="97">
        <v>66</v>
      </c>
      <c r="C33" s="97">
        <v>0</v>
      </c>
      <c r="D33" s="97">
        <v>0</v>
      </c>
      <c r="E33" s="65">
        <f t="shared" si="1"/>
        <v>66</v>
      </c>
      <c r="F33" s="41"/>
      <c r="G33" s="11"/>
      <c r="H33" s="11"/>
      <c r="I33" s="11"/>
    </row>
    <row r="34" spans="1:9" s="15" customFormat="1" ht="12" customHeight="1">
      <c r="A34" s="82" t="s">
        <v>3662</v>
      </c>
      <c r="B34" s="97">
        <v>10</v>
      </c>
      <c r="C34" s="97">
        <v>0</v>
      </c>
      <c r="D34" s="97">
        <v>0</v>
      </c>
      <c r="E34" s="65">
        <f t="shared" si="1"/>
        <v>10</v>
      </c>
      <c r="F34" s="41"/>
      <c r="G34" s="11"/>
      <c r="H34" s="11"/>
      <c r="I34" s="11"/>
    </row>
    <row r="35" spans="1:9" s="15" customFormat="1" ht="12" customHeight="1">
      <c r="A35" s="82" t="s">
        <v>3482</v>
      </c>
      <c r="B35" s="97">
        <v>667</v>
      </c>
      <c r="C35" s="97">
        <v>6</v>
      </c>
      <c r="D35" s="97">
        <v>0</v>
      </c>
      <c r="E35" s="65">
        <f t="shared" si="1"/>
        <v>673</v>
      </c>
      <c r="F35" s="40"/>
      <c r="G35" s="11"/>
      <c r="H35" s="11"/>
      <c r="I35" s="11"/>
    </row>
    <row r="36" spans="1:9" s="15" customFormat="1" ht="12" customHeight="1">
      <c r="A36" s="82" t="s">
        <v>3483</v>
      </c>
      <c r="B36" s="97">
        <v>43</v>
      </c>
      <c r="C36" s="97">
        <v>0</v>
      </c>
      <c r="D36" s="97">
        <v>0</v>
      </c>
      <c r="E36" s="65">
        <f t="shared" si="1"/>
        <v>43</v>
      </c>
      <c r="F36" s="41"/>
      <c r="G36" s="11"/>
      <c r="H36" s="11"/>
      <c r="I36" s="11"/>
    </row>
    <row r="37" spans="1:9" s="15" customFormat="1" ht="12" customHeight="1">
      <c r="A37" s="82" t="s">
        <v>3663</v>
      </c>
      <c r="B37" s="97">
        <v>14</v>
      </c>
      <c r="C37" s="97">
        <v>0</v>
      </c>
      <c r="D37" s="97">
        <v>0</v>
      </c>
      <c r="E37" s="65">
        <f t="shared" si="1"/>
        <v>14</v>
      </c>
      <c r="F37" s="41"/>
      <c r="G37" s="11"/>
      <c r="H37" s="11"/>
      <c r="I37" s="11"/>
    </row>
    <row r="38" spans="1:9" s="15" customFormat="1" ht="12" customHeight="1">
      <c r="A38" s="82" t="s">
        <v>3674</v>
      </c>
      <c r="B38" s="97">
        <v>2</v>
      </c>
      <c r="C38" s="97">
        <v>0</v>
      </c>
      <c r="D38" s="97">
        <v>0</v>
      </c>
      <c r="E38" s="65">
        <f t="shared" si="1"/>
        <v>2</v>
      </c>
      <c r="F38" s="41"/>
      <c r="G38" s="11"/>
      <c r="H38" s="11"/>
      <c r="I38" s="11"/>
    </row>
    <row r="39" spans="1:9" s="15" customFormat="1" ht="12" customHeight="1">
      <c r="A39" s="82" t="s">
        <v>3664</v>
      </c>
      <c r="B39" s="97">
        <v>39</v>
      </c>
      <c r="C39" s="97">
        <v>0</v>
      </c>
      <c r="D39" s="97">
        <v>0</v>
      </c>
      <c r="E39" s="65">
        <f t="shared" si="1"/>
        <v>39</v>
      </c>
      <c r="F39" s="41"/>
      <c r="G39" s="11"/>
      <c r="H39" s="11"/>
      <c r="I39" s="11"/>
    </row>
    <row r="40" spans="1:9" s="15" customFormat="1" ht="12" customHeight="1">
      <c r="A40" s="82" t="s">
        <v>3665</v>
      </c>
      <c r="B40" s="97">
        <v>1</v>
      </c>
      <c r="C40" s="97">
        <v>0</v>
      </c>
      <c r="D40" s="97">
        <v>0</v>
      </c>
      <c r="E40" s="65">
        <f t="shared" si="1"/>
        <v>1</v>
      </c>
      <c r="F40" s="41"/>
      <c r="G40" s="11"/>
      <c r="H40" s="11"/>
      <c r="I40" s="11"/>
    </row>
    <row r="41" spans="1:9" s="15" customFormat="1" ht="12" customHeight="1">
      <c r="A41" s="82" t="s">
        <v>3484</v>
      </c>
      <c r="B41" s="97">
        <v>277</v>
      </c>
      <c r="C41" s="97">
        <v>1</v>
      </c>
      <c r="D41" s="97">
        <v>0</v>
      </c>
      <c r="E41" s="65">
        <f t="shared" si="1"/>
        <v>278</v>
      </c>
      <c r="F41" s="41"/>
      <c r="G41" s="11"/>
      <c r="H41" s="11"/>
      <c r="I41" s="11"/>
    </row>
    <row r="42" spans="1:9" s="15" customFormat="1" ht="12" customHeight="1">
      <c r="A42" s="82" t="s">
        <v>3485</v>
      </c>
      <c r="B42" s="97">
        <v>36</v>
      </c>
      <c r="C42" s="97">
        <v>0</v>
      </c>
      <c r="D42" s="97">
        <v>0</v>
      </c>
      <c r="E42" s="65">
        <f t="shared" si="1"/>
        <v>36</v>
      </c>
      <c r="F42" s="41"/>
      <c r="G42" s="11"/>
      <c r="H42" s="11"/>
      <c r="I42" s="11"/>
    </row>
    <row r="43" spans="1:9" s="15" customFormat="1" ht="12" customHeight="1">
      <c r="A43" s="82" t="s">
        <v>3486</v>
      </c>
      <c r="B43" s="97">
        <v>83</v>
      </c>
      <c r="C43" s="97">
        <v>2</v>
      </c>
      <c r="D43" s="97">
        <v>0</v>
      </c>
      <c r="E43" s="65">
        <f t="shared" si="1"/>
        <v>85</v>
      </c>
      <c r="F43" s="41"/>
      <c r="G43" s="11"/>
      <c r="H43" s="11"/>
      <c r="I43" s="11"/>
    </row>
    <row r="44" spans="1:9" s="15" customFormat="1" ht="12" customHeight="1">
      <c r="A44" s="82" t="s">
        <v>3487</v>
      </c>
      <c r="B44" s="97">
        <v>15</v>
      </c>
      <c r="C44" s="97">
        <v>0</v>
      </c>
      <c r="D44" s="97">
        <v>0</v>
      </c>
      <c r="E44" s="65">
        <f t="shared" si="1"/>
        <v>15</v>
      </c>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21" activePane="bottomLeft" state="frozen"/>
      <selection activeCell="A9" sqref="A9"/>
      <selection pane="bottomLeft" activeCell="B11" sqref="B11:D24"/>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SUM(B11:B25)</f>
        <v>268</v>
      </c>
      <c r="C9" s="65">
        <f>SUM(C11:C25)</f>
        <v>5</v>
      </c>
      <c r="D9" s="65">
        <f>SUM(D11:D25)</f>
        <v>1</v>
      </c>
      <c r="E9" s="65">
        <f>SUM(E11:E25)</f>
        <v>274</v>
      </c>
      <c r="F9" s="10"/>
    </row>
    <row r="10" spans="1:9" s="8" customFormat="1" ht="9" customHeight="1">
      <c r="A10" s="62"/>
      <c r="B10" s="66"/>
      <c r="C10" s="66"/>
      <c r="D10" s="66"/>
      <c r="E10" s="65"/>
    </row>
    <row r="11" spans="1:9" s="88" customFormat="1" ht="12" customHeight="1">
      <c r="A11" s="82" t="s">
        <v>3476</v>
      </c>
      <c r="B11" s="97">
        <v>1</v>
      </c>
      <c r="C11" s="97">
        <v>0</v>
      </c>
      <c r="D11" s="97">
        <v>0</v>
      </c>
      <c r="E11" s="65">
        <f t="shared" ref="E11:E24" si="0">SUM(B11:D11)</f>
        <v>1</v>
      </c>
      <c r="F11" s="40"/>
      <c r="G11" s="15"/>
      <c r="H11" s="15"/>
      <c r="I11" s="15"/>
    </row>
    <row r="12" spans="1:9" s="88" customFormat="1" ht="12" customHeight="1">
      <c r="A12" s="82" t="s">
        <v>3477</v>
      </c>
      <c r="B12" s="97">
        <v>126</v>
      </c>
      <c r="C12" s="97">
        <v>1</v>
      </c>
      <c r="D12" s="97">
        <v>1</v>
      </c>
      <c r="E12" s="65">
        <f t="shared" si="0"/>
        <v>128</v>
      </c>
      <c r="F12" s="41"/>
      <c r="G12" s="15"/>
      <c r="H12" s="15"/>
      <c r="I12" s="15"/>
    </row>
    <row r="13" spans="1:9" s="88" customFormat="1" ht="12" customHeight="1">
      <c r="A13" s="82" t="s">
        <v>3478</v>
      </c>
      <c r="B13" s="97">
        <v>19</v>
      </c>
      <c r="C13" s="97">
        <v>0</v>
      </c>
      <c r="D13" s="97">
        <v>0</v>
      </c>
      <c r="E13" s="65">
        <f t="shared" si="0"/>
        <v>19</v>
      </c>
      <c r="F13" s="41"/>
      <c r="G13" s="15"/>
      <c r="H13" s="15"/>
      <c r="I13" s="15"/>
    </row>
    <row r="14" spans="1:9" s="88" customFormat="1" ht="12" customHeight="1">
      <c r="A14" s="82" t="s">
        <v>3479</v>
      </c>
      <c r="B14" s="97">
        <v>22</v>
      </c>
      <c r="C14" s="97">
        <v>0</v>
      </c>
      <c r="D14" s="97">
        <v>0</v>
      </c>
      <c r="E14" s="65">
        <f t="shared" si="0"/>
        <v>22</v>
      </c>
      <c r="F14" s="41"/>
      <c r="G14" s="15"/>
      <c r="H14" s="15"/>
      <c r="I14" s="15"/>
    </row>
    <row r="15" spans="1:9" s="88" customFormat="1" ht="12" customHeight="1">
      <c r="A15" s="82" t="s">
        <v>3558</v>
      </c>
      <c r="B15" s="97">
        <v>2</v>
      </c>
      <c r="C15" s="97">
        <v>1</v>
      </c>
      <c r="D15" s="97">
        <v>0</v>
      </c>
      <c r="E15" s="65">
        <f t="shared" si="0"/>
        <v>3</v>
      </c>
      <c r="F15" s="41"/>
      <c r="G15" s="15"/>
      <c r="H15" s="15"/>
      <c r="I15" s="15"/>
    </row>
    <row r="16" spans="1:9" s="15" customFormat="1" ht="12" customHeight="1">
      <c r="A16" s="82" t="s">
        <v>3480</v>
      </c>
      <c r="B16" s="97">
        <v>1</v>
      </c>
      <c r="C16" s="97">
        <v>0</v>
      </c>
      <c r="D16" s="97">
        <v>0</v>
      </c>
      <c r="E16" s="65">
        <f t="shared" si="0"/>
        <v>1</v>
      </c>
      <c r="F16" s="41"/>
      <c r="G16" s="11"/>
      <c r="H16" s="11"/>
      <c r="I16" s="11"/>
    </row>
    <row r="17" spans="1:9" s="15" customFormat="1" ht="12" customHeight="1">
      <c r="A17" s="82" t="s">
        <v>3481</v>
      </c>
      <c r="B17" s="97">
        <v>1</v>
      </c>
      <c r="C17" s="97">
        <v>0</v>
      </c>
      <c r="D17" s="97">
        <v>0</v>
      </c>
      <c r="E17" s="65">
        <f t="shared" si="0"/>
        <v>1</v>
      </c>
      <c r="F17" s="40"/>
      <c r="G17" s="11"/>
      <c r="H17" s="11"/>
      <c r="I17" s="11"/>
    </row>
    <row r="18" spans="1:9" s="15" customFormat="1" ht="12" customHeight="1">
      <c r="A18" s="82" t="s">
        <v>3482</v>
      </c>
      <c r="B18" s="97">
        <v>78</v>
      </c>
      <c r="C18" s="97">
        <v>0</v>
      </c>
      <c r="D18" s="97">
        <v>0</v>
      </c>
      <c r="E18" s="65">
        <f t="shared" si="0"/>
        <v>78</v>
      </c>
      <c r="F18" s="40"/>
      <c r="G18" s="11"/>
      <c r="H18" s="11"/>
      <c r="I18" s="11"/>
    </row>
    <row r="19" spans="1:9" s="15" customFormat="1" ht="12" customHeight="1">
      <c r="A19" s="82" t="s">
        <v>3483</v>
      </c>
      <c r="B19" s="97">
        <v>8</v>
      </c>
      <c r="C19" s="97">
        <v>0</v>
      </c>
      <c r="D19" s="97">
        <v>0</v>
      </c>
      <c r="E19" s="65">
        <f t="shared" si="0"/>
        <v>8</v>
      </c>
      <c r="F19" s="40"/>
      <c r="G19" s="11"/>
      <c r="H19" s="11"/>
      <c r="I19" s="11"/>
    </row>
    <row r="20" spans="1:9" s="15" customFormat="1" ht="12" customHeight="1">
      <c r="A20" s="82" t="s">
        <v>3484</v>
      </c>
      <c r="B20" s="97">
        <v>1</v>
      </c>
      <c r="C20" s="97">
        <v>1</v>
      </c>
      <c r="D20" s="97">
        <v>0</v>
      </c>
      <c r="E20" s="65">
        <f t="shared" si="0"/>
        <v>2</v>
      </c>
      <c r="F20" s="40"/>
      <c r="G20" s="11"/>
      <c r="H20" s="11"/>
      <c r="I20" s="11"/>
    </row>
    <row r="21" spans="1:9" s="15" customFormat="1" ht="12" customHeight="1">
      <c r="A21" s="82" t="s">
        <v>3485</v>
      </c>
      <c r="B21" s="97">
        <v>2</v>
      </c>
      <c r="C21" s="97">
        <v>0</v>
      </c>
      <c r="D21" s="97">
        <v>0</v>
      </c>
      <c r="E21" s="65">
        <f t="shared" si="0"/>
        <v>2</v>
      </c>
      <c r="F21" s="40"/>
      <c r="G21" s="11"/>
      <c r="H21" s="11"/>
      <c r="I21" s="11"/>
    </row>
    <row r="22" spans="1:9" s="15" customFormat="1" ht="12" customHeight="1">
      <c r="A22" s="82" t="s">
        <v>3486</v>
      </c>
      <c r="B22" s="97">
        <v>2</v>
      </c>
      <c r="C22" s="97">
        <v>1</v>
      </c>
      <c r="D22" s="97">
        <v>0</v>
      </c>
      <c r="E22" s="65">
        <f t="shared" si="0"/>
        <v>3</v>
      </c>
      <c r="F22" s="40"/>
      <c r="G22" s="11"/>
      <c r="H22" s="11"/>
      <c r="I22" s="11"/>
    </row>
    <row r="23" spans="1:9" s="15" customFormat="1" ht="12" customHeight="1">
      <c r="A23" s="82" t="s">
        <v>3487</v>
      </c>
      <c r="B23" s="97">
        <v>4</v>
      </c>
      <c r="C23" s="97">
        <v>0</v>
      </c>
      <c r="D23" s="97">
        <v>0</v>
      </c>
      <c r="E23" s="65">
        <f t="shared" si="0"/>
        <v>4</v>
      </c>
      <c r="F23" s="40"/>
      <c r="G23" s="11"/>
      <c r="H23" s="11"/>
      <c r="I23" s="11"/>
    </row>
    <row r="24" spans="1:9" s="15" customFormat="1" ht="12" customHeight="1">
      <c r="A24" s="82" t="s">
        <v>197</v>
      </c>
      <c r="B24" s="97">
        <v>1</v>
      </c>
      <c r="C24" s="97">
        <v>1</v>
      </c>
      <c r="D24" s="97">
        <v>0</v>
      </c>
      <c r="E24" s="65">
        <f t="shared" si="0"/>
        <v>2</v>
      </c>
      <c r="F24" s="40"/>
      <c r="G24" s="11"/>
      <c r="H24" s="11"/>
      <c r="I24" s="11"/>
    </row>
    <row r="25" spans="1:9" s="15" customFormat="1" ht="12" customHeight="1">
      <c r="A25" s="82"/>
      <c r="B25" s="97"/>
      <c r="C25" s="97"/>
      <c r="D25" s="97"/>
      <c r="E25" s="65"/>
      <c r="F25" s="40"/>
      <c r="G25" s="11"/>
      <c r="H25" s="11"/>
      <c r="I25" s="11"/>
    </row>
    <row r="26" spans="1:9" ht="15" customHeight="1">
      <c r="E26" s="95"/>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4"/>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B11" sqref="B11:D52"/>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83">
        <f>SUM(B11:B56)</f>
        <v>3227</v>
      </c>
      <c r="C9" s="83">
        <f>SUM(C11:C56)</f>
        <v>29</v>
      </c>
      <c r="D9" s="83">
        <f>SUM(D11:D56)</f>
        <v>6</v>
      </c>
      <c r="E9" s="83">
        <f>SUM(E11:E56)</f>
        <v>3262</v>
      </c>
    </row>
    <row r="10" spans="1:9" s="8" customFormat="1" ht="9" customHeight="1">
      <c r="A10" s="62"/>
      <c r="B10" s="84"/>
      <c r="C10" s="84"/>
      <c r="D10" s="84"/>
      <c r="E10" s="65"/>
    </row>
    <row r="11" spans="1:9" s="88" customFormat="1" ht="12" customHeight="1">
      <c r="A11" s="81" t="s">
        <v>3305</v>
      </c>
      <c r="B11" s="96">
        <v>46</v>
      </c>
      <c r="C11" s="96">
        <v>1</v>
      </c>
      <c r="D11" s="96">
        <v>0</v>
      </c>
      <c r="E11" s="83">
        <f t="shared" ref="E11:E52" si="0">SUM(B11:D11)</f>
        <v>47</v>
      </c>
      <c r="F11" s="11"/>
      <c r="G11" s="11"/>
      <c r="H11" s="11"/>
      <c r="I11" s="11"/>
    </row>
    <row r="12" spans="1:9" s="88" customFormat="1" ht="12" customHeight="1">
      <c r="A12" s="81" t="s">
        <v>3488</v>
      </c>
      <c r="B12" s="96">
        <v>5</v>
      </c>
      <c r="C12" s="96">
        <v>0</v>
      </c>
      <c r="D12" s="96">
        <v>0</v>
      </c>
      <c r="E12" s="83">
        <f t="shared" si="0"/>
        <v>5</v>
      </c>
      <c r="F12" s="11"/>
      <c r="G12" s="11"/>
      <c r="H12" s="11"/>
      <c r="I12" s="11"/>
    </row>
    <row r="13" spans="1:9" s="88" customFormat="1" ht="12" customHeight="1">
      <c r="A13" s="81" t="s">
        <v>3614</v>
      </c>
      <c r="B13" s="96">
        <v>2</v>
      </c>
      <c r="C13" s="96">
        <v>0</v>
      </c>
      <c r="D13" s="96">
        <v>0</v>
      </c>
      <c r="E13" s="83">
        <f t="shared" si="0"/>
        <v>2</v>
      </c>
      <c r="F13" s="11"/>
      <c r="G13" s="11"/>
      <c r="H13" s="11"/>
      <c r="I13" s="11"/>
    </row>
    <row r="14" spans="1:9" s="88" customFormat="1" ht="12" customHeight="1">
      <c r="A14" s="81" t="s">
        <v>3307</v>
      </c>
      <c r="B14" s="96">
        <v>18</v>
      </c>
      <c r="C14" s="96">
        <v>0</v>
      </c>
      <c r="D14" s="96">
        <v>0</v>
      </c>
      <c r="E14" s="83">
        <f t="shared" si="0"/>
        <v>18</v>
      </c>
      <c r="F14" s="11"/>
      <c r="G14" s="11"/>
      <c r="H14" s="11"/>
      <c r="I14" s="11"/>
    </row>
    <row r="15" spans="1:9" s="88" customFormat="1" ht="12" customHeight="1">
      <c r="A15" s="81" t="s">
        <v>3489</v>
      </c>
      <c r="B15" s="96">
        <v>12</v>
      </c>
      <c r="C15" s="96">
        <v>1</v>
      </c>
      <c r="D15" s="96">
        <v>0</v>
      </c>
      <c r="E15" s="83">
        <f t="shared" si="0"/>
        <v>13</v>
      </c>
      <c r="F15" s="11"/>
      <c r="G15" s="11"/>
      <c r="H15" s="11"/>
      <c r="I15" s="11"/>
    </row>
    <row r="16" spans="1:9" s="88" customFormat="1" ht="12" customHeight="1">
      <c r="A16" s="81" t="s">
        <v>3490</v>
      </c>
      <c r="B16" s="96">
        <v>23</v>
      </c>
      <c r="C16" s="96">
        <v>0</v>
      </c>
      <c r="D16" s="96">
        <v>0</v>
      </c>
      <c r="E16" s="83">
        <f t="shared" si="0"/>
        <v>23</v>
      </c>
      <c r="F16" s="11"/>
      <c r="G16" s="11"/>
      <c r="H16" s="11"/>
      <c r="I16" s="11"/>
    </row>
    <row r="17" spans="1:9" s="88" customFormat="1" ht="12" customHeight="1">
      <c r="A17" s="81" t="s">
        <v>3491</v>
      </c>
      <c r="B17" s="96">
        <v>5</v>
      </c>
      <c r="C17" s="96">
        <v>0</v>
      </c>
      <c r="D17" s="96">
        <v>0</v>
      </c>
      <c r="E17" s="83">
        <f t="shared" si="0"/>
        <v>5</v>
      </c>
      <c r="F17" s="11"/>
      <c r="G17" s="11"/>
      <c r="H17" s="11"/>
      <c r="I17" s="11"/>
    </row>
    <row r="18" spans="1:9" s="88" customFormat="1" ht="12" customHeight="1">
      <c r="A18" s="81" t="s">
        <v>3622</v>
      </c>
      <c r="B18" s="96">
        <v>49</v>
      </c>
      <c r="C18" s="96">
        <v>0</v>
      </c>
      <c r="D18" s="96">
        <v>0</v>
      </c>
      <c r="E18" s="83">
        <f t="shared" si="0"/>
        <v>49</v>
      </c>
      <c r="F18" s="11"/>
      <c r="G18" s="11"/>
      <c r="H18" s="11"/>
      <c r="I18" s="11"/>
    </row>
    <row r="19" spans="1:9" s="88" customFormat="1" ht="12" customHeight="1">
      <c r="A19" s="81" t="s">
        <v>3601</v>
      </c>
      <c r="B19" s="94">
        <v>4</v>
      </c>
      <c r="C19" s="94">
        <v>0</v>
      </c>
      <c r="D19" s="96">
        <v>0</v>
      </c>
      <c r="E19" s="83">
        <f t="shared" si="0"/>
        <v>4</v>
      </c>
      <c r="F19" s="11"/>
      <c r="G19" s="11"/>
      <c r="H19" s="11"/>
      <c r="I19" s="11"/>
    </row>
    <row r="20" spans="1:9" s="88" customFormat="1" ht="12" customHeight="1">
      <c r="A20" s="81" t="s">
        <v>3602</v>
      </c>
      <c r="B20" s="94">
        <v>13</v>
      </c>
      <c r="C20" s="94">
        <v>0</v>
      </c>
      <c r="D20" s="96">
        <v>0</v>
      </c>
      <c r="E20" s="83">
        <f t="shared" si="0"/>
        <v>13</v>
      </c>
      <c r="F20" s="11"/>
      <c r="G20" s="11"/>
      <c r="H20" s="11"/>
      <c r="I20" s="11"/>
    </row>
    <row r="21" spans="1:9" s="88" customFormat="1" ht="12" customHeight="1">
      <c r="A21" s="81" t="s">
        <v>3308</v>
      </c>
      <c r="B21" s="94">
        <v>37</v>
      </c>
      <c r="C21" s="94">
        <v>3</v>
      </c>
      <c r="D21" s="96">
        <v>0</v>
      </c>
      <c r="E21" s="83">
        <f t="shared" si="0"/>
        <v>40</v>
      </c>
      <c r="F21" s="11"/>
      <c r="G21" s="11"/>
      <c r="H21" s="11"/>
      <c r="I21" s="11"/>
    </row>
    <row r="22" spans="1:9" s="88" customFormat="1" ht="12" customHeight="1">
      <c r="A22" s="81" t="s">
        <v>3309</v>
      </c>
      <c r="B22" s="94">
        <v>49</v>
      </c>
      <c r="C22" s="94">
        <v>0</v>
      </c>
      <c r="D22" s="96">
        <v>0</v>
      </c>
      <c r="E22" s="83">
        <f t="shared" si="0"/>
        <v>49</v>
      </c>
      <c r="F22" s="11"/>
      <c r="G22" s="11"/>
      <c r="H22" s="11"/>
      <c r="I22" s="11"/>
    </row>
    <row r="23" spans="1:9" s="88" customFormat="1" ht="12" customHeight="1">
      <c r="A23" s="81" t="s">
        <v>3310</v>
      </c>
      <c r="B23" s="94">
        <v>18</v>
      </c>
      <c r="C23" s="94">
        <v>1</v>
      </c>
      <c r="D23" s="96">
        <v>1</v>
      </c>
      <c r="E23" s="83">
        <f t="shared" si="0"/>
        <v>20</v>
      </c>
      <c r="F23" s="11"/>
      <c r="G23" s="11"/>
      <c r="H23" s="11"/>
      <c r="I23" s="11"/>
    </row>
    <row r="24" spans="1:9" s="88" customFormat="1" ht="12" customHeight="1">
      <c r="A24" s="81" t="s">
        <v>3311</v>
      </c>
      <c r="B24" s="96">
        <v>37</v>
      </c>
      <c r="C24" s="96">
        <v>0</v>
      </c>
      <c r="D24" s="96">
        <v>0</v>
      </c>
      <c r="E24" s="83">
        <f t="shared" si="0"/>
        <v>37</v>
      </c>
      <c r="F24" s="11"/>
      <c r="G24" s="11"/>
      <c r="H24" s="11"/>
      <c r="I24" s="11"/>
    </row>
    <row r="25" spans="1:9" s="88" customFormat="1" ht="15.6" customHeight="1">
      <c r="A25" s="81" t="s">
        <v>3312</v>
      </c>
      <c r="B25" s="96">
        <v>30</v>
      </c>
      <c r="C25" s="96">
        <v>2</v>
      </c>
      <c r="D25" s="96">
        <v>0</v>
      </c>
      <c r="E25" s="83">
        <f t="shared" si="0"/>
        <v>32</v>
      </c>
      <c r="F25" s="11"/>
      <c r="G25" s="11"/>
      <c r="H25" s="11"/>
      <c r="I25" s="11"/>
    </row>
    <row r="26" spans="1:9" s="15" customFormat="1" ht="19.95" customHeight="1">
      <c r="A26" s="81" t="s">
        <v>3313</v>
      </c>
      <c r="B26" s="96">
        <v>40</v>
      </c>
      <c r="C26" s="96">
        <v>0</v>
      </c>
      <c r="D26" s="96">
        <v>1</v>
      </c>
      <c r="E26" s="83">
        <f t="shared" si="0"/>
        <v>41</v>
      </c>
      <c r="F26" s="11"/>
      <c r="G26" s="11"/>
      <c r="H26" s="11"/>
      <c r="I26" s="11"/>
    </row>
    <row r="27" spans="1:9" s="15" customFormat="1" ht="16.2" customHeight="1">
      <c r="A27" s="81" t="s">
        <v>3314</v>
      </c>
      <c r="B27" s="96">
        <v>86</v>
      </c>
      <c r="C27" s="96">
        <v>3</v>
      </c>
      <c r="D27" s="96">
        <v>1</v>
      </c>
      <c r="E27" s="83">
        <f t="shared" si="0"/>
        <v>90</v>
      </c>
      <c r="F27" s="11"/>
      <c r="G27" s="11"/>
      <c r="H27" s="11"/>
      <c r="I27" s="11"/>
    </row>
    <row r="28" spans="1:9" s="15" customFormat="1" ht="22.2" customHeight="1">
      <c r="A28" s="81" t="s">
        <v>3315</v>
      </c>
      <c r="B28" s="96">
        <v>182</v>
      </c>
      <c r="C28" s="96">
        <v>4</v>
      </c>
      <c r="D28" s="96">
        <v>0</v>
      </c>
      <c r="E28" s="83">
        <f t="shared" si="0"/>
        <v>186</v>
      </c>
      <c r="F28" s="11"/>
      <c r="G28" s="11"/>
      <c r="H28" s="11"/>
      <c r="I28" s="11"/>
    </row>
    <row r="29" spans="1:9" s="15" customFormat="1" ht="12" customHeight="1">
      <c r="A29" s="81" t="s">
        <v>3316</v>
      </c>
      <c r="B29" s="96">
        <v>223</v>
      </c>
      <c r="C29" s="96">
        <v>2</v>
      </c>
      <c r="D29" s="96">
        <v>2</v>
      </c>
      <c r="E29" s="83">
        <f t="shared" si="0"/>
        <v>227</v>
      </c>
      <c r="F29" s="11"/>
      <c r="G29" s="11"/>
      <c r="H29" s="11"/>
      <c r="I29" s="11"/>
    </row>
    <row r="30" spans="1:9" s="15" customFormat="1" ht="12" customHeight="1">
      <c r="A30" s="81" t="s">
        <v>3559</v>
      </c>
      <c r="B30" s="96">
        <v>2</v>
      </c>
      <c r="C30" s="96">
        <v>0</v>
      </c>
      <c r="D30" s="96">
        <v>0</v>
      </c>
      <c r="E30" s="83">
        <f t="shared" si="0"/>
        <v>2</v>
      </c>
      <c r="F30" s="11"/>
      <c r="G30" s="11"/>
      <c r="H30" s="11"/>
      <c r="I30" s="11"/>
    </row>
    <row r="31" spans="1:9" s="15" customFormat="1" ht="12" customHeight="1">
      <c r="A31" s="81" t="s">
        <v>3317</v>
      </c>
      <c r="B31" s="96">
        <v>30</v>
      </c>
      <c r="C31" s="96">
        <v>0</v>
      </c>
      <c r="D31" s="96">
        <v>0</v>
      </c>
      <c r="E31" s="83">
        <f t="shared" si="0"/>
        <v>30</v>
      </c>
      <c r="F31" s="11"/>
      <c r="G31" s="11"/>
      <c r="H31" s="11"/>
      <c r="I31" s="11"/>
    </row>
    <row r="32" spans="1:9" s="15" customFormat="1" ht="12" customHeight="1">
      <c r="A32" s="81" t="s">
        <v>3318</v>
      </c>
      <c r="B32" s="96">
        <v>142</v>
      </c>
      <c r="C32" s="96">
        <v>3</v>
      </c>
      <c r="D32" s="96">
        <v>0</v>
      </c>
      <c r="E32" s="83">
        <f t="shared" si="0"/>
        <v>145</v>
      </c>
      <c r="F32" s="11"/>
      <c r="G32" s="11"/>
      <c r="H32" s="11"/>
      <c r="I32" s="11"/>
    </row>
    <row r="33" spans="1:9" s="15" customFormat="1" ht="12" customHeight="1">
      <c r="A33" s="81" t="s">
        <v>3319</v>
      </c>
      <c r="B33" s="96">
        <v>349</v>
      </c>
      <c r="C33" s="96">
        <v>1</v>
      </c>
      <c r="D33" s="96">
        <v>0</v>
      </c>
      <c r="E33" s="83">
        <f t="shared" si="0"/>
        <v>350</v>
      </c>
      <c r="F33" s="11"/>
      <c r="G33" s="11"/>
      <c r="H33" s="11"/>
      <c r="I33" s="11"/>
    </row>
    <row r="34" spans="1:9" s="15" customFormat="1" ht="12" customHeight="1">
      <c r="A34" s="81" t="s">
        <v>3320</v>
      </c>
      <c r="B34" s="96">
        <v>23</v>
      </c>
      <c r="C34" s="96">
        <v>0</v>
      </c>
      <c r="D34" s="96">
        <v>0</v>
      </c>
      <c r="E34" s="83">
        <f t="shared" si="0"/>
        <v>23</v>
      </c>
      <c r="F34" s="11"/>
      <c r="G34" s="11"/>
      <c r="H34" s="11"/>
      <c r="I34" s="11"/>
    </row>
    <row r="35" spans="1:9" s="15" customFormat="1" ht="12" customHeight="1">
      <c r="A35" s="81" t="s">
        <v>3560</v>
      </c>
      <c r="B35" s="96">
        <v>15</v>
      </c>
      <c r="C35" s="96">
        <v>0</v>
      </c>
      <c r="D35" s="96">
        <v>0</v>
      </c>
      <c r="E35" s="83">
        <f t="shared" si="0"/>
        <v>15</v>
      </c>
      <c r="F35" s="11"/>
      <c r="G35" s="11"/>
      <c r="H35" s="11"/>
      <c r="I35" s="11"/>
    </row>
    <row r="36" spans="1:9" s="15" customFormat="1" ht="12" customHeight="1">
      <c r="A36" s="81" t="s">
        <v>3321</v>
      </c>
      <c r="B36" s="96">
        <v>34</v>
      </c>
      <c r="C36" s="96">
        <v>0</v>
      </c>
      <c r="D36" s="96">
        <v>0</v>
      </c>
      <c r="E36" s="83">
        <f t="shared" si="0"/>
        <v>34</v>
      </c>
      <c r="F36" s="11"/>
      <c r="G36" s="11"/>
      <c r="H36" s="11"/>
      <c r="I36" s="11"/>
    </row>
    <row r="37" spans="1:9" s="15" customFormat="1" ht="12" customHeight="1">
      <c r="A37" s="81" t="s">
        <v>3322</v>
      </c>
      <c r="B37" s="96">
        <v>27</v>
      </c>
      <c r="C37" s="96">
        <v>0</v>
      </c>
      <c r="D37" s="96">
        <v>0</v>
      </c>
      <c r="E37" s="83">
        <f t="shared" si="0"/>
        <v>27</v>
      </c>
      <c r="F37" s="11"/>
      <c r="G37" s="11"/>
      <c r="H37" s="11"/>
      <c r="I37" s="11"/>
    </row>
    <row r="38" spans="1:9" s="15" customFormat="1" ht="12" customHeight="1">
      <c r="A38" s="81" t="s">
        <v>3323</v>
      </c>
      <c r="B38" s="96">
        <v>560</v>
      </c>
      <c r="C38" s="96">
        <v>6</v>
      </c>
      <c r="D38" s="96">
        <v>0</v>
      </c>
      <c r="E38" s="83">
        <f t="shared" si="0"/>
        <v>566</v>
      </c>
      <c r="F38" s="11"/>
      <c r="G38" s="11"/>
      <c r="H38" s="11"/>
      <c r="I38" s="11"/>
    </row>
    <row r="39" spans="1:9" s="15" customFormat="1" ht="12" customHeight="1">
      <c r="A39" s="81" t="s">
        <v>3324</v>
      </c>
      <c r="B39" s="96">
        <v>116</v>
      </c>
      <c r="C39" s="96">
        <v>2</v>
      </c>
      <c r="D39" s="96">
        <v>0</v>
      </c>
      <c r="E39" s="83">
        <f t="shared" si="0"/>
        <v>118</v>
      </c>
      <c r="F39" s="11"/>
      <c r="G39" s="11"/>
      <c r="H39" s="11"/>
      <c r="I39" s="11"/>
    </row>
    <row r="40" spans="1:9" s="15" customFormat="1" ht="12" customHeight="1">
      <c r="A40" s="81" t="s">
        <v>3325</v>
      </c>
      <c r="B40" s="96">
        <v>390</v>
      </c>
      <c r="C40" s="96">
        <v>0</v>
      </c>
      <c r="D40" s="96">
        <v>0</v>
      </c>
      <c r="E40" s="83">
        <f t="shared" si="0"/>
        <v>390</v>
      </c>
      <c r="F40" s="11"/>
      <c r="G40" s="11"/>
      <c r="H40" s="11"/>
      <c r="I40" s="11"/>
    </row>
    <row r="41" spans="1:9" s="15" customFormat="1" ht="12" customHeight="1">
      <c r="A41" s="81" t="s">
        <v>3326</v>
      </c>
      <c r="B41" s="96">
        <v>183</v>
      </c>
      <c r="C41" s="96">
        <v>0</v>
      </c>
      <c r="D41" s="96">
        <v>0</v>
      </c>
      <c r="E41" s="83">
        <f t="shared" si="0"/>
        <v>183</v>
      </c>
      <c r="F41" s="11"/>
      <c r="G41" s="11"/>
      <c r="H41" s="11"/>
      <c r="I41" s="11"/>
    </row>
    <row r="42" spans="1:9" s="15" customFormat="1" ht="12" customHeight="1">
      <c r="A42" s="81" t="s">
        <v>3327</v>
      </c>
      <c r="B42" s="96">
        <v>85</v>
      </c>
      <c r="C42" s="96">
        <v>0</v>
      </c>
      <c r="D42" s="96">
        <v>0</v>
      </c>
      <c r="E42" s="83">
        <f t="shared" si="0"/>
        <v>85</v>
      </c>
      <c r="F42" s="11"/>
      <c r="G42" s="11"/>
      <c r="H42" s="11"/>
      <c r="I42" s="11"/>
    </row>
    <row r="43" spans="1:9" s="15" customFormat="1" ht="12" customHeight="1">
      <c r="A43" s="81" t="s">
        <v>3328</v>
      </c>
      <c r="B43" s="96">
        <v>100</v>
      </c>
      <c r="C43" s="96">
        <v>0</v>
      </c>
      <c r="D43" s="96">
        <v>0</v>
      </c>
      <c r="E43" s="83">
        <f t="shared" si="0"/>
        <v>100</v>
      </c>
      <c r="F43" s="11"/>
      <c r="G43" s="11"/>
      <c r="H43" s="11"/>
      <c r="I43" s="11"/>
    </row>
    <row r="44" spans="1:9" s="15" customFormat="1" ht="12" customHeight="1">
      <c r="A44" s="81" t="s">
        <v>3329</v>
      </c>
      <c r="B44" s="96">
        <v>120</v>
      </c>
      <c r="C44" s="96">
        <v>0</v>
      </c>
      <c r="D44" s="96">
        <v>0</v>
      </c>
      <c r="E44" s="83">
        <f t="shared" si="0"/>
        <v>120</v>
      </c>
      <c r="F44" s="11"/>
      <c r="G44" s="11"/>
      <c r="H44" s="11"/>
      <c r="I44" s="11"/>
    </row>
    <row r="45" spans="1:9" s="15" customFormat="1" ht="15" customHeight="1">
      <c r="A45" s="81" t="s">
        <v>3330</v>
      </c>
      <c r="B45" s="96">
        <v>97</v>
      </c>
      <c r="C45" s="96">
        <v>0</v>
      </c>
      <c r="D45" s="96">
        <v>0</v>
      </c>
      <c r="E45" s="83">
        <f t="shared" si="0"/>
        <v>97</v>
      </c>
      <c r="F45" s="11"/>
      <c r="G45" s="11"/>
      <c r="H45" s="11"/>
      <c r="I45" s="11"/>
    </row>
    <row r="46" spans="1:9" s="15" customFormat="1" ht="12" customHeight="1">
      <c r="A46" s="81" t="s">
        <v>3607</v>
      </c>
      <c r="B46" s="96">
        <v>3</v>
      </c>
      <c r="C46" s="96">
        <v>0</v>
      </c>
      <c r="D46" s="96">
        <v>0</v>
      </c>
      <c r="E46" s="83">
        <f t="shared" si="0"/>
        <v>3</v>
      </c>
      <c r="F46" s="11"/>
      <c r="G46" s="11"/>
      <c r="H46" s="11"/>
      <c r="I46" s="11"/>
    </row>
    <row r="47" spans="1:9" s="15" customFormat="1" ht="19.8" customHeight="1">
      <c r="A47" s="81" t="s">
        <v>3561</v>
      </c>
      <c r="B47" s="96">
        <v>1</v>
      </c>
      <c r="C47" s="96">
        <v>0</v>
      </c>
      <c r="D47" s="96">
        <v>0</v>
      </c>
      <c r="E47" s="83">
        <f t="shared" si="0"/>
        <v>1</v>
      </c>
      <c r="F47" s="11"/>
      <c r="G47" s="11"/>
      <c r="H47" s="11"/>
      <c r="I47" s="11"/>
    </row>
    <row r="48" spans="1:9" s="15" customFormat="1" ht="21.6" customHeight="1">
      <c r="A48" s="81" t="s">
        <v>3562</v>
      </c>
      <c r="B48" s="96">
        <v>22</v>
      </c>
      <c r="C48" s="96">
        <v>0</v>
      </c>
      <c r="D48" s="96">
        <v>0</v>
      </c>
      <c r="E48" s="83">
        <f t="shared" si="0"/>
        <v>22</v>
      </c>
      <c r="F48" s="11"/>
      <c r="G48" s="11"/>
      <c r="H48" s="11"/>
      <c r="I48" s="11"/>
    </row>
    <row r="49" spans="1:9" s="15" customFormat="1" ht="12" customHeight="1">
      <c r="A49" s="81" t="s">
        <v>3615</v>
      </c>
      <c r="B49" s="96">
        <v>8</v>
      </c>
      <c r="C49" s="96">
        <v>0</v>
      </c>
      <c r="D49" s="96">
        <v>0</v>
      </c>
      <c r="E49" s="83">
        <f t="shared" si="0"/>
        <v>8</v>
      </c>
      <c r="F49" s="11"/>
      <c r="G49" s="11"/>
      <c r="H49" s="11"/>
      <c r="I49" s="11"/>
    </row>
    <row r="50" spans="1:9" s="15" customFormat="1" ht="21.6" customHeight="1">
      <c r="A50" s="81" t="s">
        <v>3492</v>
      </c>
      <c r="B50" s="96">
        <v>2</v>
      </c>
      <c r="C50" s="96">
        <v>0</v>
      </c>
      <c r="D50" s="96">
        <v>0</v>
      </c>
      <c r="E50" s="83">
        <f t="shared" si="0"/>
        <v>2</v>
      </c>
      <c r="F50" s="11"/>
      <c r="G50" s="11"/>
      <c r="H50" s="11"/>
      <c r="I50" s="11"/>
    </row>
    <row r="51" spans="1:9" s="15" customFormat="1" ht="12" customHeight="1">
      <c r="A51" s="81" t="s">
        <v>3563</v>
      </c>
      <c r="B51" s="96">
        <v>6</v>
      </c>
      <c r="C51" s="96">
        <v>0</v>
      </c>
      <c r="D51" s="96">
        <v>0</v>
      </c>
      <c r="E51" s="83">
        <f t="shared" si="0"/>
        <v>6</v>
      </c>
      <c r="F51" s="11"/>
      <c r="G51" s="11"/>
      <c r="H51" s="11"/>
      <c r="I51" s="11"/>
    </row>
    <row r="52" spans="1:9" s="15" customFormat="1" ht="12" customHeight="1">
      <c r="A52" s="81" t="s">
        <v>3331</v>
      </c>
      <c r="B52" s="96">
        <v>33</v>
      </c>
      <c r="C52" s="96">
        <v>0</v>
      </c>
      <c r="D52" s="96">
        <v>1</v>
      </c>
      <c r="E52" s="83">
        <f t="shared" si="0"/>
        <v>34</v>
      </c>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30" activePane="bottomLeft" state="frozen"/>
      <selection pane="bottomLeft" activeCell="B11" sqref="B11:D38"/>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83">
        <f>SUM(B11:B50)</f>
        <v>268</v>
      </c>
      <c r="C9" s="83">
        <f>SUM(C11:C50)</f>
        <v>5</v>
      </c>
      <c r="D9" s="83">
        <f>SUM(D11:D50)</f>
        <v>1</v>
      </c>
      <c r="E9" s="83">
        <f>SUM(E11:E50)</f>
        <v>274</v>
      </c>
    </row>
    <row r="10" spans="1:9" s="8" customFormat="1" ht="9" customHeight="1">
      <c r="A10" s="62"/>
      <c r="B10" s="84"/>
      <c r="C10" s="84"/>
      <c r="D10" s="84"/>
      <c r="E10" s="65"/>
    </row>
    <row r="11" spans="1:9" s="88" customFormat="1" ht="12" customHeight="1">
      <c r="A11" s="81" t="s">
        <v>3305</v>
      </c>
      <c r="B11" s="96">
        <v>3</v>
      </c>
      <c r="C11" s="96">
        <v>1</v>
      </c>
      <c r="D11" s="96">
        <v>0</v>
      </c>
      <c r="E11" s="65">
        <f t="shared" ref="E11:E38" si="0">SUM(B11:D11)</f>
        <v>4</v>
      </c>
      <c r="F11" s="11"/>
      <c r="G11" s="11"/>
      <c r="H11" s="11"/>
      <c r="I11" s="11"/>
    </row>
    <row r="12" spans="1:9" s="88" customFormat="1" ht="12" customHeight="1">
      <c r="A12" s="81" t="s">
        <v>3307</v>
      </c>
      <c r="B12" s="96">
        <v>2</v>
      </c>
      <c r="C12" s="96">
        <v>0</v>
      </c>
      <c r="D12" s="96">
        <v>0</v>
      </c>
      <c r="E12" s="65">
        <f t="shared" si="0"/>
        <v>2</v>
      </c>
      <c r="F12" s="11"/>
      <c r="G12" s="11"/>
      <c r="H12" s="11"/>
      <c r="I12" s="11"/>
    </row>
    <row r="13" spans="1:9" s="88" customFormat="1" ht="12" customHeight="1">
      <c r="A13" s="81" t="s">
        <v>3601</v>
      </c>
      <c r="B13" s="96">
        <v>1</v>
      </c>
      <c r="C13" s="96">
        <v>0</v>
      </c>
      <c r="D13" s="96">
        <v>0</v>
      </c>
      <c r="E13" s="65">
        <f t="shared" si="0"/>
        <v>1</v>
      </c>
      <c r="F13" s="11"/>
      <c r="G13" s="11"/>
      <c r="H13" s="11"/>
      <c r="I13" s="11"/>
    </row>
    <row r="14" spans="1:9" s="88" customFormat="1" ht="12" customHeight="1">
      <c r="A14" s="81" t="s">
        <v>3309</v>
      </c>
      <c r="B14" s="96">
        <v>2</v>
      </c>
      <c r="C14" s="96">
        <v>0</v>
      </c>
      <c r="D14" s="96">
        <v>0</v>
      </c>
      <c r="E14" s="65">
        <f t="shared" si="0"/>
        <v>2</v>
      </c>
      <c r="F14" s="11"/>
      <c r="G14" s="11"/>
      <c r="H14" s="11"/>
      <c r="I14" s="11"/>
    </row>
    <row r="15" spans="1:9" s="88" customFormat="1" ht="12" customHeight="1">
      <c r="A15" s="81" t="s">
        <v>3310</v>
      </c>
      <c r="B15" s="96">
        <v>2</v>
      </c>
      <c r="C15" s="96">
        <v>0</v>
      </c>
      <c r="D15" s="96">
        <v>0</v>
      </c>
      <c r="E15" s="65">
        <f t="shared" si="0"/>
        <v>2</v>
      </c>
      <c r="F15" s="11"/>
      <c r="G15" s="11"/>
      <c r="H15" s="11"/>
      <c r="I15" s="11"/>
    </row>
    <row r="16" spans="1:9" s="88" customFormat="1" ht="12" customHeight="1">
      <c r="A16" s="81" t="s">
        <v>3311</v>
      </c>
      <c r="B16" s="96">
        <v>2</v>
      </c>
      <c r="C16" s="96">
        <v>0</v>
      </c>
      <c r="D16" s="96">
        <v>0</v>
      </c>
      <c r="E16" s="65">
        <f t="shared" si="0"/>
        <v>2</v>
      </c>
      <c r="F16" s="11"/>
      <c r="G16" s="11"/>
      <c r="H16" s="11"/>
      <c r="I16" s="11"/>
    </row>
    <row r="17" spans="1:9" s="88" customFormat="1" ht="15" customHeight="1">
      <c r="A17" s="81" t="s">
        <v>3312</v>
      </c>
      <c r="B17" s="96">
        <v>1</v>
      </c>
      <c r="C17" s="96">
        <v>0</v>
      </c>
      <c r="D17" s="96">
        <v>0</v>
      </c>
      <c r="E17" s="65">
        <f t="shared" si="0"/>
        <v>1</v>
      </c>
      <c r="F17" s="11"/>
      <c r="G17" s="11"/>
      <c r="H17" s="11"/>
      <c r="I17" s="11"/>
    </row>
    <row r="18" spans="1:9" s="88" customFormat="1" ht="21.6" customHeight="1">
      <c r="A18" s="81" t="s">
        <v>3313</v>
      </c>
      <c r="B18" s="96">
        <v>3</v>
      </c>
      <c r="C18" s="96">
        <v>0</v>
      </c>
      <c r="D18" s="96">
        <v>0</v>
      </c>
      <c r="E18" s="65">
        <f t="shared" si="0"/>
        <v>3</v>
      </c>
      <c r="F18" s="11"/>
      <c r="G18" s="11"/>
      <c r="H18" s="11"/>
      <c r="I18" s="11"/>
    </row>
    <row r="19" spans="1:9" s="88" customFormat="1" ht="13.8" customHeight="1">
      <c r="A19" s="81" t="s">
        <v>3314</v>
      </c>
      <c r="B19" s="96">
        <v>100</v>
      </c>
      <c r="C19" s="96">
        <v>0</v>
      </c>
      <c r="D19" s="96">
        <v>1</v>
      </c>
      <c r="E19" s="65">
        <f t="shared" si="0"/>
        <v>101</v>
      </c>
      <c r="F19" s="11"/>
      <c r="G19" s="11"/>
      <c r="H19" s="11"/>
      <c r="I19" s="11"/>
    </row>
    <row r="20" spans="1:9" s="88" customFormat="1" ht="25.2" customHeight="1">
      <c r="A20" s="81" t="s">
        <v>3315</v>
      </c>
      <c r="B20" s="96">
        <v>3</v>
      </c>
      <c r="C20" s="96">
        <v>0</v>
      </c>
      <c r="D20" s="96">
        <v>0</v>
      </c>
      <c r="E20" s="65">
        <f t="shared" si="0"/>
        <v>3</v>
      </c>
      <c r="F20" s="11"/>
      <c r="G20" s="11"/>
      <c r="H20" s="11"/>
      <c r="I20" s="11"/>
    </row>
    <row r="21" spans="1:9" s="88" customFormat="1" ht="12" customHeight="1">
      <c r="A21" s="81" t="s">
        <v>3316</v>
      </c>
      <c r="B21" s="96">
        <v>3</v>
      </c>
      <c r="C21" s="96">
        <v>0</v>
      </c>
      <c r="D21" s="96">
        <v>0</v>
      </c>
      <c r="E21" s="65">
        <f t="shared" si="0"/>
        <v>3</v>
      </c>
      <c r="F21" s="11"/>
      <c r="G21" s="11"/>
      <c r="H21" s="11"/>
      <c r="I21" s="11"/>
    </row>
    <row r="22" spans="1:9" s="88" customFormat="1" ht="12" customHeight="1">
      <c r="A22" s="81" t="s">
        <v>3559</v>
      </c>
      <c r="B22" s="96">
        <v>2</v>
      </c>
      <c r="C22" s="96">
        <v>0</v>
      </c>
      <c r="D22" s="96">
        <v>0</v>
      </c>
      <c r="E22" s="65">
        <f t="shared" si="0"/>
        <v>2</v>
      </c>
      <c r="F22" s="11"/>
      <c r="G22" s="11"/>
      <c r="H22" s="11"/>
      <c r="I22" s="11"/>
    </row>
    <row r="23" spans="1:9" s="88" customFormat="1" ht="12" customHeight="1">
      <c r="A23" s="81" t="s">
        <v>3317</v>
      </c>
      <c r="B23" s="96">
        <v>7</v>
      </c>
      <c r="C23" s="96">
        <v>0</v>
      </c>
      <c r="D23" s="96">
        <v>0</v>
      </c>
      <c r="E23" s="65">
        <f t="shared" si="0"/>
        <v>7</v>
      </c>
      <c r="F23" s="11"/>
      <c r="G23" s="11"/>
      <c r="H23" s="11"/>
      <c r="I23" s="11"/>
    </row>
    <row r="24" spans="1:9" s="88" customFormat="1" ht="12" customHeight="1">
      <c r="A24" s="81" t="s">
        <v>3318</v>
      </c>
      <c r="B24" s="96">
        <v>11</v>
      </c>
      <c r="C24" s="96">
        <v>0</v>
      </c>
      <c r="D24" s="96">
        <v>0</v>
      </c>
      <c r="E24" s="65">
        <f t="shared" si="0"/>
        <v>11</v>
      </c>
      <c r="F24" s="11"/>
      <c r="G24" s="11"/>
      <c r="H24" s="11"/>
      <c r="I24" s="11"/>
    </row>
    <row r="25" spans="1:9" s="88" customFormat="1" ht="12" customHeight="1">
      <c r="A25" s="81" t="s">
        <v>3319</v>
      </c>
      <c r="B25" s="96">
        <v>53</v>
      </c>
      <c r="C25" s="96">
        <v>2</v>
      </c>
      <c r="D25" s="96">
        <v>0</v>
      </c>
      <c r="E25" s="65">
        <f t="shared" si="0"/>
        <v>55</v>
      </c>
      <c r="F25" s="11"/>
      <c r="G25" s="11"/>
      <c r="H25" s="11"/>
      <c r="I25" s="11"/>
    </row>
    <row r="26" spans="1:9" s="88" customFormat="1" ht="12" customHeight="1">
      <c r="A26" s="81" t="s">
        <v>3320</v>
      </c>
      <c r="B26" s="96">
        <v>2</v>
      </c>
      <c r="C26" s="96">
        <v>1</v>
      </c>
      <c r="D26" s="96">
        <v>0</v>
      </c>
      <c r="E26" s="65">
        <f t="shared" si="0"/>
        <v>3</v>
      </c>
      <c r="F26" s="11"/>
      <c r="G26" s="11"/>
      <c r="H26" s="11"/>
      <c r="I26" s="11"/>
    </row>
    <row r="27" spans="1:9" s="88" customFormat="1" ht="12" customHeight="1">
      <c r="A27" s="81" t="s">
        <v>3322</v>
      </c>
      <c r="B27" s="96">
        <v>4</v>
      </c>
      <c r="C27" s="96">
        <v>0</v>
      </c>
      <c r="D27" s="96">
        <v>0</v>
      </c>
      <c r="E27" s="65">
        <f t="shared" si="0"/>
        <v>4</v>
      </c>
      <c r="F27" s="11"/>
      <c r="G27" s="11"/>
      <c r="H27" s="11"/>
      <c r="I27" s="11"/>
    </row>
    <row r="28" spans="1:9" s="88" customFormat="1" ht="12" customHeight="1">
      <c r="A28" s="81" t="s">
        <v>3323</v>
      </c>
      <c r="B28" s="96">
        <v>38</v>
      </c>
      <c r="C28" s="96">
        <v>0</v>
      </c>
      <c r="D28" s="96">
        <v>0</v>
      </c>
      <c r="E28" s="65">
        <f t="shared" si="0"/>
        <v>38</v>
      </c>
      <c r="F28" s="11"/>
      <c r="G28" s="11"/>
      <c r="H28" s="11"/>
      <c r="I28" s="11"/>
    </row>
    <row r="29" spans="1:9" s="88" customFormat="1" ht="12" customHeight="1">
      <c r="A29" s="81" t="s">
        <v>3324</v>
      </c>
      <c r="B29" s="96">
        <v>7</v>
      </c>
      <c r="C29" s="96">
        <v>1</v>
      </c>
      <c r="D29" s="96">
        <v>0</v>
      </c>
      <c r="E29" s="65">
        <f t="shared" si="0"/>
        <v>8</v>
      </c>
      <c r="F29" s="11"/>
      <c r="G29" s="11"/>
      <c r="H29" s="11"/>
      <c r="I29" s="11"/>
    </row>
    <row r="30" spans="1:9" s="88" customFormat="1" ht="12" customHeight="1">
      <c r="A30" s="81" t="s">
        <v>3325</v>
      </c>
      <c r="B30" s="96">
        <v>2</v>
      </c>
      <c r="C30" s="96">
        <v>0</v>
      </c>
      <c r="D30" s="96">
        <v>0</v>
      </c>
      <c r="E30" s="65">
        <f t="shared" si="0"/>
        <v>2</v>
      </c>
      <c r="F30" s="11"/>
      <c r="G30" s="11"/>
      <c r="H30" s="11"/>
      <c r="I30" s="11"/>
    </row>
    <row r="31" spans="1:9" s="88" customFormat="1" ht="12" customHeight="1">
      <c r="A31" s="81" t="s">
        <v>3326</v>
      </c>
      <c r="B31" s="96">
        <v>3</v>
      </c>
      <c r="C31" s="96">
        <v>0</v>
      </c>
      <c r="D31" s="96">
        <v>0</v>
      </c>
      <c r="E31" s="65">
        <f t="shared" si="0"/>
        <v>3</v>
      </c>
      <c r="F31" s="11"/>
      <c r="G31" s="11"/>
      <c r="H31" s="11"/>
      <c r="I31" s="11"/>
    </row>
    <row r="32" spans="1:9" s="88" customFormat="1" ht="12" customHeight="1">
      <c r="A32" s="81" t="s">
        <v>3329</v>
      </c>
      <c r="B32" s="96">
        <v>3</v>
      </c>
      <c r="C32" s="96">
        <v>0</v>
      </c>
      <c r="D32" s="96">
        <v>0</v>
      </c>
      <c r="E32" s="65">
        <f t="shared" si="0"/>
        <v>3</v>
      </c>
      <c r="F32" s="11"/>
      <c r="G32" s="11"/>
      <c r="H32" s="11"/>
      <c r="I32" s="11"/>
    </row>
    <row r="33" spans="1:9" s="88" customFormat="1" ht="12" customHeight="1">
      <c r="A33" s="81" t="s">
        <v>3330</v>
      </c>
      <c r="B33" s="96">
        <v>2</v>
      </c>
      <c r="C33" s="96">
        <v>0</v>
      </c>
      <c r="D33" s="96">
        <v>0</v>
      </c>
      <c r="E33" s="65">
        <f t="shared" si="0"/>
        <v>2</v>
      </c>
      <c r="F33" s="11"/>
      <c r="G33" s="11"/>
      <c r="H33" s="11"/>
      <c r="I33" s="11"/>
    </row>
    <row r="34" spans="1:9" s="88" customFormat="1" ht="12" customHeight="1">
      <c r="A34" s="81" t="s">
        <v>3607</v>
      </c>
      <c r="B34" s="96">
        <v>2</v>
      </c>
      <c r="C34" s="96">
        <v>0</v>
      </c>
      <c r="D34" s="96">
        <v>0</v>
      </c>
      <c r="E34" s="65">
        <f t="shared" si="0"/>
        <v>2</v>
      </c>
      <c r="F34" s="11"/>
      <c r="G34" s="11"/>
      <c r="H34" s="11"/>
      <c r="I34" s="11"/>
    </row>
    <row r="35" spans="1:9" s="88" customFormat="1" ht="21" customHeight="1">
      <c r="A35" s="81" t="s">
        <v>3562</v>
      </c>
      <c r="B35" s="96">
        <v>1</v>
      </c>
      <c r="C35" s="96">
        <v>0</v>
      </c>
      <c r="D35" s="96">
        <v>0</v>
      </c>
      <c r="E35" s="65">
        <f t="shared" si="0"/>
        <v>1</v>
      </c>
      <c r="F35" s="11"/>
      <c r="G35" s="11"/>
      <c r="H35" s="11"/>
      <c r="I35" s="11"/>
    </row>
    <row r="36" spans="1:9" s="88" customFormat="1" ht="25.2" customHeight="1">
      <c r="A36" s="81" t="s">
        <v>3492</v>
      </c>
      <c r="B36" s="96">
        <v>1</v>
      </c>
      <c r="C36" s="96">
        <v>0</v>
      </c>
      <c r="D36" s="96">
        <v>0</v>
      </c>
      <c r="E36" s="65">
        <f t="shared" si="0"/>
        <v>1</v>
      </c>
      <c r="F36" s="11"/>
      <c r="G36" s="11"/>
      <c r="H36" s="11"/>
      <c r="I36" s="11"/>
    </row>
    <row r="37" spans="1:9" s="88" customFormat="1" ht="12" customHeight="1">
      <c r="A37" s="81" t="s">
        <v>3563</v>
      </c>
      <c r="B37" s="96">
        <v>1</v>
      </c>
      <c r="C37" s="96">
        <v>0</v>
      </c>
      <c r="D37" s="96">
        <v>0</v>
      </c>
      <c r="E37" s="65">
        <f t="shared" si="0"/>
        <v>1</v>
      </c>
      <c r="F37" s="11"/>
      <c r="G37" s="11"/>
      <c r="H37" s="11"/>
      <c r="I37" s="11"/>
    </row>
    <row r="38" spans="1:9" s="88" customFormat="1" ht="12" customHeight="1">
      <c r="A38" s="81" t="s">
        <v>3331</v>
      </c>
      <c r="B38" s="96">
        <v>7</v>
      </c>
      <c r="C38" s="96">
        <v>0</v>
      </c>
      <c r="D38" s="96">
        <v>0</v>
      </c>
      <c r="E38" s="65">
        <f t="shared" si="0"/>
        <v>7</v>
      </c>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33" activePane="bottomLeft" state="frozen"/>
      <selection pane="bottomLeft" activeCell="B11" sqref="B11:D46"/>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114">
        <f>SUM(B11:B50)</f>
        <v>3227</v>
      </c>
      <c r="C9" s="114">
        <f>SUM(C11:C50)</f>
        <v>29</v>
      </c>
      <c r="D9" s="114">
        <f>SUM(D11:D50)</f>
        <v>6</v>
      </c>
      <c r="E9" s="114">
        <f>SUM(E11:E50)</f>
        <v>3262</v>
      </c>
      <c r="F9" s="10"/>
    </row>
    <row r="10" spans="1:9" s="8" customFormat="1" ht="9" customHeight="1">
      <c r="A10" s="62"/>
      <c r="B10" s="116"/>
      <c r="C10" s="116"/>
      <c r="D10" s="116"/>
      <c r="E10" s="114"/>
    </row>
    <row r="11" spans="1:9" s="88" customFormat="1" ht="12.6" customHeight="1">
      <c r="A11" s="81" t="s">
        <v>3305</v>
      </c>
      <c r="B11" s="146">
        <v>21</v>
      </c>
      <c r="C11" s="146">
        <v>0</v>
      </c>
      <c r="D11" s="146">
        <v>0</v>
      </c>
      <c r="E11" s="114">
        <f t="shared" ref="E11:E46" si="0">SUM(B11:D11)</f>
        <v>21</v>
      </c>
      <c r="F11" s="40"/>
      <c r="G11" s="11"/>
      <c r="H11" s="11"/>
      <c r="I11" s="11"/>
    </row>
    <row r="12" spans="1:9" s="88" customFormat="1" ht="12.6" customHeight="1">
      <c r="A12" s="81" t="s">
        <v>3512</v>
      </c>
      <c r="B12" s="146">
        <v>7</v>
      </c>
      <c r="C12" s="146">
        <v>0</v>
      </c>
      <c r="D12" s="146">
        <v>0</v>
      </c>
      <c r="E12" s="114">
        <f t="shared" si="0"/>
        <v>7</v>
      </c>
      <c r="F12" s="41"/>
      <c r="G12" s="11"/>
      <c r="H12" s="11"/>
      <c r="I12" s="11"/>
    </row>
    <row r="13" spans="1:9" s="88" customFormat="1" ht="12.6" customHeight="1">
      <c r="A13" s="81" t="s">
        <v>3332</v>
      </c>
      <c r="B13" s="146">
        <v>16</v>
      </c>
      <c r="C13" s="146">
        <v>0</v>
      </c>
      <c r="D13" s="146">
        <v>0</v>
      </c>
      <c r="E13" s="114">
        <f t="shared" si="0"/>
        <v>16</v>
      </c>
      <c r="F13" s="41"/>
      <c r="G13" s="11"/>
      <c r="H13" s="11"/>
      <c r="I13" s="11"/>
    </row>
    <row r="14" spans="1:9" s="88" customFormat="1" ht="12.6" customHeight="1">
      <c r="A14" s="81" t="s">
        <v>3513</v>
      </c>
      <c r="B14" s="146">
        <v>50</v>
      </c>
      <c r="C14" s="146">
        <v>0</v>
      </c>
      <c r="D14" s="146">
        <v>0</v>
      </c>
      <c r="E14" s="114">
        <f t="shared" si="0"/>
        <v>50</v>
      </c>
      <c r="F14" s="41"/>
      <c r="G14" s="11"/>
      <c r="H14" s="11"/>
      <c r="I14" s="11"/>
    </row>
    <row r="15" spans="1:9" s="88" customFormat="1" ht="12.6" customHeight="1">
      <c r="A15" s="81" t="s">
        <v>3333</v>
      </c>
      <c r="B15" s="146">
        <v>50</v>
      </c>
      <c r="C15" s="146">
        <v>0</v>
      </c>
      <c r="D15" s="146">
        <v>0</v>
      </c>
      <c r="E15" s="114">
        <f t="shared" si="0"/>
        <v>50</v>
      </c>
      <c r="F15" s="41"/>
      <c r="G15" s="11"/>
      <c r="H15" s="11"/>
      <c r="I15" s="11"/>
    </row>
    <row r="16" spans="1:9" s="88" customFormat="1" ht="12.6" customHeight="1">
      <c r="A16" s="81" t="s">
        <v>3514</v>
      </c>
      <c r="B16" s="146">
        <v>14</v>
      </c>
      <c r="C16" s="146">
        <v>0</v>
      </c>
      <c r="D16" s="146">
        <v>0</v>
      </c>
      <c r="E16" s="114">
        <f t="shared" si="0"/>
        <v>14</v>
      </c>
      <c r="F16" s="41"/>
      <c r="G16" s="11"/>
      <c r="H16" s="11"/>
      <c r="I16" s="11"/>
    </row>
    <row r="17" spans="1:9" s="88" customFormat="1" ht="12.6" customHeight="1">
      <c r="A17" s="81" t="s">
        <v>3671</v>
      </c>
      <c r="B17" s="146">
        <v>0</v>
      </c>
      <c r="C17" s="146">
        <v>1</v>
      </c>
      <c r="D17" s="146">
        <v>0</v>
      </c>
      <c r="E17" s="114">
        <f t="shared" si="0"/>
        <v>1</v>
      </c>
      <c r="F17" s="40"/>
      <c r="G17" s="11"/>
      <c r="H17" s="11"/>
      <c r="I17" s="11"/>
    </row>
    <row r="18" spans="1:9" s="88" customFormat="1" ht="12.6" customHeight="1">
      <c r="A18" s="81" t="s">
        <v>3675</v>
      </c>
      <c r="B18" s="146">
        <v>1</v>
      </c>
      <c r="C18" s="146">
        <v>0</v>
      </c>
      <c r="D18" s="146">
        <v>0</v>
      </c>
      <c r="E18" s="114">
        <f t="shared" si="0"/>
        <v>1</v>
      </c>
      <c r="F18" s="41"/>
      <c r="G18" s="11"/>
      <c r="H18" s="11"/>
      <c r="I18" s="11"/>
    </row>
    <row r="19" spans="1:9" s="88" customFormat="1" ht="12.6" customHeight="1">
      <c r="A19" s="81" t="s">
        <v>3334</v>
      </c>
      <c r="B19" s="146">
        <v>488</v>
      </c>
      <c r="C19" s="146">
        <v>10</v>
      </c>
      <c r="D19" s="146">
        <v>0</v>
      </c>
      <c r="E19" s="114">
        <f t="shared" si="0"/>
        <v>498</v>
      </c>
      <c r="F19" s="41"/>
      <c r="G19" s="11"/>
      <c r="H19" s="11"/>
      <c r="I19" s="11"/>
    </row>
    <row r="20" spans="1:9" s="88" customFormat="1" ht="12.6" customHeight="1">
      <c r="A20" s="81" t="s">
        <v>3335</v>
      </c>
      <c r="B20" s="146">
        <v>259</v>
      </c>
      <c r="C20" s="146">
        <v>2</v>
      </c>
      <c r="D20" s="146">
        <v>0</v>
      </c>
      <c r="E20" s="114">
        <f t="shared" si="0"/>
        <v>261</v>
      </c>
      <c r="F20" s="41"/>
      <c r="G20" s="11"/>
      <c r="H20" s="11"/>
      <c r="I20" s="11"/>
    </row>
    <row r="21" spans="1:9" s="88" customFormat="1" ht="12.6" customHeight="1">
      <c r="A21" s="81" t="s">
        <v>3336</v>
      </c>
      <c r="B21" s="146">
        <v>73</v>
      </c>
      <c r="C21" s="146">
        <v>0</v>
      </c>
      <c r="D21" s="146">
        <v>0</v>
      </c>
      <c r="E21" s="114">
        <f t="shared" si="0"/>
        <v>73</v>
      </c>
      <c r="F21" s="41"/>
      <c r="G21" s="11"/>
      <c r="H21" s="11"/>
      <c r="I21" s="11"/>
    </row>
    <row r="22" spans="1:9" s="88" customFormat="1" ht="12.6" customHeight="1">
      <c r="A22" s="81" t="s">
        <v>3337</v>
      </c>
      <c r="B22" s="146">
        <v>61</v>
      </c>
      <c r="C22" s="146">
        <v>1</v>
      </c>
      <c r="D22" s="146">
        <v>0</v>
      </c>
      <c r="E22" s="114">
        <f t="shared" si="0"/>
        <v>62</v>
      </c>
      <c r="F22" s="41"/>
      <c r="G22" s="11"/>
      <c r="H22" s="11"/>
      <c r="I22" s="11"/>
    </row>
    <row r="23" spans="1:9" s="88" customFormat="1" ht="12.6" customHeight="1">
      <c r="A23" s="81" t="s">
        <v>3338</v>
      </c>
      <c r="B23" s="146">
        <v>169</v>
      </c>
      <c r="C23" s="146">
        <v>0</v>
      </c>
      <c r="D23" s="146">
        <v>0</v>
      </c>
      <c r="E23" s="114">
        <f t="shared" si="0"/>
        <v>169</v>
      </c>
      <c r="F23" s="41"/>
      <c r="G23" s="11"/>
      <c r="H23" s="11"/>
      <c r="I23" s="11"/>
    </row>
    <row r="24" spans="1:9" s="88" customFormat="1" ht="12.6" customHeight="1">
      <c r="A24" s="81" t="s">
        <v>3339</v>
      </c>
      <c r="B24" s="146">
        <v>88</v>
      </c>
      <c r="C24" s="146">
        <v>3</v>
      </c>
      <c r="D24" s="146">
        <v>0</v>
      </c>
      <c r="E24" s="114">
        <f t="shared" si="0"/>
        <v>91</v>
      </c>
      <c r="F24" s="41"/>
      <c r="G24" s="11"/>
      <c r="H24" s="11"/>
      <c r="I24" s="11"/>
    </row>
    <row r="25" spans="1:9" s="88" customFormat="1" ht="12.6" customHeight="1">
      <c r="A25" s="81" t="s">
        <v>3340</v>
      </c>
      <c r="B25" s="146">
        <v>87</v>
      </c>
      <c r="C25" s="146">
        <v>1</v>
      </c>
      <c r="D25" s="146">
        <v>0</v>
      </c>
      <c r="E25" s="114">
        <f t="shared" si="0"/>
        <v>88</v>
      </c>
      <c r="F25" s="41"/>
      <c r="G25" s="11"/>
      <c r="H25" s="11"/>
      <c r="I25" s="11"/>
    </row>
    <row r="26" spans="1:9" s="88" customFormat="1" ht="12.6" customHeight="1">
      <c r="A26" s="81" t="s">
        <v>3341</v>
      </c>
      <c r="B26" s="146">
        <v>78</v>
      </c>
      <c r="C26" s="146">
        <v>2</v>
      </c>
      <c r="D26" s="146">
        <v>0</v>
      </c>
      <c r="E26" s="114">
        <f t="shared" si="0"/>
        <v>80</v>
      </c>
      <c r="F26" s="41"/>
      <c r="G26" s="11"/>
      <c r="H26" s="11"/>
      <c r="I26" s="11"/>
    </row>
    <row r="27" spans="1:9" s="88" customFormat="1" ht="12.6" customHeight="1">
      <c r="A27" s="81" t="s">
        <v>3342</v>
      </c>
      <c r="B27" s="146">
        <v>36</v>
      </c>
      <c r="C27" s="146">
        <v>1</v>
      </c>
      <c r="D27" s="146">
        <v>0</v>
      </c>
      <c r="E27" s="114">
        <f t="shared" si="0"/>
        <v>37</v>
      </c>
      <c r="F27" s="41"/>
      <c r="G27" s="11"/>
      <c r="H27" s="11"/>
      <c r="I27" s="11"/>
    </row>
    <row r="28" spans="1:9" s="88" customFormat="1" ht="12.6" customHeight="1">
      <c r="A28" s="81" t="s">
        <v>3343</v>
      </c>
      <c r="B28" s="146">
        <v>247</v>
      </c>
      <c r="C28" s="146">
        <v>3</v>
      </c>
      <c r="D28" s="146">
        <v>0</v>
      </c>
      <c r="E28" s="114">
        <f t="shared" si="0"/>
        <v>250</v>
      </c>
      <c r="F28" s="41"/>
      <c r="G28" s="11"/>
      <c r="H28" s="11"/>
      <c r="I28" s="11"/>
    </row>
    <row r="29" spans="1:9" s="88" customFormat="1" ht="12.6" customHeight="1">
      <c r="A29" s="81" t="s">
        <v>3344</v>
      </c>
      <c r="B29" s="146">
        <v>39</v>
      </c>
      <c r="C29" s="146">
        <v>3</v>
      </c>
      <c r="D29" s="146">
        <v>0</v>
      </c>
      <c r="E29" s="114">
        <f t="shared" si="0"/>
        <v>42</v>
      </c>
      <c r="F29" s="41"/>
      <c r="G29" s="11"/>
      <c r="H29" s="11"/>
      <c r="I29" s="11"/>
    </row>
    <row r="30" spans="1:9" s="88" customFormat="1" ht="12.6" customHeight="1">
      <c r="A30" s="81" t="s">
        <v>3564</v>
      </c>
      <c r="B30" s="146">
        <v>15</v>
      </c>
      <c r="C30" s="146">
        <v>0</v>
      </c>
      <c r="D30" s="146">
        <v>0</v>
      </c>
      <c r="E30" s="114">
        <f t="shared" si="0"/>
        <v>15</v>
      </c>
      <c r="F30" s="41"/>
      <c r="G30" s="11"/>
      <c r="H30" s="11"/>
      <c r="I30" s="11"/>
    </row>
    <row r="31" spans="1:9" s="88" customFormat="1" ht="12.6" customHeight="1">
      <c r="A31" s="81" t="s">
        <v>3345</v>
      </c>
      <c r="B31" s="146">
        <v>47</v>
      </c>
      <c r="C31" s="146">
        <v>1</v>
      </c>
      <c r="D31" s="146">
        <v>0</v>
      </c>
      <c r="E31" s="114">
        <f t="shared" si="0"/>
        <v>48</v>
      </c>
      <c r="F31" s="41"/>
      <c r="G31" s="11"/>
      <c r="H31" s="11"/>
      <c r="I31" s="11"/>
    </row>
    <row r="32" spans="1:9" s="88" customFormat="1" ht="12.6" customHeight="1">
      <c r="A32" s="81" t="s">
        <v>3346</v>
      </c>
      <c r="B32" s="146">
        <v>21</v>
      </c>
      <c r="C32" s="146">
        <v>0</v>
      </c>
      <c r="D32" s="146">
        <v>2</v>
      </c>
      <c r="E32" s="114">
        <f t="shared" si="0"/>
        <v>23</v>
      </c>
      <c r="F32" s="41"/>
      <c r="G32" s="11"/>
      <c r="H32" s="11"/>
      <c r="I32" s="11"/>
    </row>
    <row r="33" spans="1:9" s="88" customFormat="1" ht="12.6" customHeight="1">
      <c r="A33" s="81" t="s">
        <v>3565</v>
      </c>
      <c r="B33" s="146">
        <v>19</v>
      </c>
      <c r="C33" s="146">
        <v>0</v>
      </c>
      <c r="D33" s="146">
        <v>3</v>
      </c>
      <c r="E33" s="114">
        <f t="shared" si="0"/>
        <v>22</v>
      </c>
      <c r="F33" s="41"/>
      <c r="G33" s="11"/>
      <c r="H33" s="11"/>
      <c r="I33" s="11"/>
    </row>
    <row r="34" spans="1:9" s="88" customFormat="1" ht="12.6" customHeight="1">
      <c r="A34" s="81" t="s">
        <v>3347</v>
      </c>
      <c r="B34" s="146">
        <v>45</v>
      </c>
      <c r="C34" s="146">
        <v>0</v>
      </c>
      <c r="D34" s="146">
        <v>0</v>
      </c>
      <c r="E34" s="114">
        <f t="shared" si="0"/>
        <v>45</v>
      </c>
      <c r="F34" s="41"/>
      <c r="G34" s="11"/>
      <c r="H34" s="11"/>
      <c r="I34" s="11"/>
    </row>
    <row r="35" spans="1:9" s="88" customFormat="1" ht="12.6" customHeight="1">
      <c r="A35" s="81" t="s">
        <v>3603</v>
      </c>
      <c r="B35" s="146">
        <v>5</v>
      </c>
      <c r="C35" s="146">
        <v>0</v>
      </c>
      <c r="D35" s="146">
        <v>0</v>
      </c>
      <c r="E35" s="114">
        <f t="shared" si="0"/>
        <v>5</v>
      </c>
      <c r="F35" s="41"/>
      <c r="G35" s="11"/>
      <c r="H35" s="11"/>
      <c r="I35" s="11"/>
    </row>
    <row r="36" spans="1:9" s="88" customFormat="1" ht="12.6" customHeight="1">
      <c r="A36" s="81" t="s">
        <v>3348</v>
      </c>
      <c r="B36" s="146">
        <v>14</v>
      </c>
      <c r="C36" s="146">
        <v>0</v>
      </c>
      <c r="D36" s="146">
        <v>0</v>
      </c>
      <c r="E36" s="114">
        <f t="shared" si="0"/>
        <v>14</v>
      </c>
      <c r="F36" s="41"/>
      <c r="G36" s="11"/>
      <c r="H36" s="11"/>
      <c r="I36" s="11"/>
    </row>
    <row r="37" spans="1:9" s="88" customFormat="1" ht="12.6" customHeight="1">
      <c r="A37" s="81" t="s">
        <v>3349</v>
      </c>
      <c r="B37" s="146">
        <v>1205</v>
      </c>
      <c r="C37" s="146">
        <v>0</v>
      </c>
      <c r="D37" s="146">
        <v>0</v>
      </c>
      <c r="E37" s="114">
        <f t="shared" si="0"/>
        <v>1205</v>
      </c>
      <c r="F37" s="41"/>
      <c r="G37" s="11"/>
      <c r="H37" s="11"/>
      <c r="I37" s="11"/>
    </row>
    <row r="38" spans="1:9" s="88" customFormat="1" ht="12.6" customHeight="1">
      <c r="A38" s="81" t="s">
        <v>3350</v>
      </c>
      <c r="B38" s="146">
        <v>3</v>
      </c>
      <c r="C38" s="146">
        <v>0</v>
      </c>
      <c r="D38" s="146">
        <v>0</v>
      </c>
      <c r="E38" s="114">
        <f t="shared" si="0"/>
        <v>3</v>
      </c>
      <c r="F38" s="41"/>
      <c r="G38" s="11"/>
      <c r="H38" s="11"/>
      <c r="I38" s="11"/>
    </row>
    <row r="39" spans="1:9" s="88" customFormat="1" ht="12.6" customHeight="1">
      <c r="A39" s="81" t="s">
        <v>3566</v>
      </c>
      <c r="B39" s="146">
        <v>4</v>
      </c>
      <c r="C39" s="146">
        <v>0</v>
      </c>
      <c r="D39" s="146">
        <v>0</v>
      </c>
      <c r="E39" s="114">
        <f t="shared" si="0"/>
        <v>4</v>
      </c>
      <c r="F39" s="41"/>
      <c r="G39" s="11"/>
      <c r="H39" s="11"/>
      <c r="I39" s="11"/>
    </row>
    <row r="40" spans="1:9" s="88" customFormat="1" ht="12.6" customHeight="1">
      <c r="A40" s="81" t="s">
        <v>3567</v>
      </c>
      <c r="B40" s="146">
        <v>25</v>
      </c>
      <c r="C40" s="146">
        <v>0</v>
      </c>
      <c r="D40" s="146">
        <v>0</v>
      </c>
      <c r="E40" s="114">
        <f t="shared" si="0"/>
        <v>25</v>
      </c>
      <c r="F40" s="41"/>
      <c r="G40" s="11"/>
      <c r="H40" s="11"/>
      <c r="I40" s="11"/>
    </row>
    <row r="41" spans="1:9" s="88" customFormat="1" ht="12.6" customHeight="1">
      <c r="A41" s="81" t="s">
        <v>3623</v>
      </c>
      <c r="B41" s="146">
        <v>2</v>
      </c>
      <c r="C41" s="146">
        <v>0</v>
      </c>
      <c r="D41" s="146">
        <v>0</v>
      </c>
      <c r="E41" s="114">
        <f t="shared" si="0"/>
        <v>2</v>
      </c>
      <c r="F41" s="41"/>
      <c r="G41" s="11"/>
      <c r="H41" s="11"/>
      <c r="I41" s="11"/>
    </row>
    <row r="42" spans="1:9" s="88" customFormat="1" ht="12.6" customHeight="1">
      <c r="A42" s="81" t="s">
        <v>3624</v>
      </c>
      <c r="B42" s="146">
        <v>2</v>
      </c>
      <c r="C42" s="146">
        <v>0</v>
      </c>
      <c r="D42" s="146">
        <v>0</v>
      </c>
      <c r="E42" s="114">
        <f t="shared" si="0"/>
        <v>2</v>
      </c>
      <c r="F42" s="41"/>
      <c r="G42" s="11"/>
      <c r="H42" s="11"/>
      <c r="I42" s="11"/>
    </row>
    <row r="43" spans="1:9" s="88" customFormat="1" ht="12.6" customHeight="1">
      <c r="A43" s="81" t="s">
        <v>3568</v>
      </c>
      <c r="B43" s="146">
        <v>30</v>
      </c>
      <c r="C43" s="146">
        <v>0</v>
      </c>
      <c r="D43" s="146">
        <v>0</v>
      </c>
      <c r="E43" s="114">
        <f t="shared" si="0"/>
        <v>30</v>
      </c>
      <c r="F43" s="41"/>
      <c r="G43" s="11"/>
      <c r="H43" s="11"/>
      <c r="I43" s="11"/>
    </row>
    <row r="44" spans="1:9" s="88" customFormat="1" ht="12.6" customHeight="1">
      <c r="A44" s="81" t="s">
        <v>3666</v>
      </c>
      <c r="B44" s="146">
        <v>1</v>
      </c>
      <c r="C44" s="146">
        <v>0</v>
      </c>
      <c r="D44" s="146">
        <v>0</v>
      </c>
      <c r="E44" s="114">
        <f t="shared" si="0"/>
        <v>1</v>
      </c>
      <c r="F44" s="41"/>
      <c r="G44" s="11"/>
      <c r="H44" s="11"/>
      <c r="I44" s="11"/>
    </row>
    <row r="45" spans="1:9" s="88" customFormat="1" ht="12.6" customHeight="1">
      <c r="A45" s="81" t="s">
        <v>3609</v>
      </c>
      <c r="B45" s="146">
        <v>2</v>
      </c>
      <c r="C45" s="146">
        <v>1</v>
      </c>
      <c r="D45" s="146">
        <v>1</v>
      </c>
      <c r="E45" s="114">
        <f t="shared" si="0"/>
        <v>4</v>
      </c>
      <c r="F45" s="41"/>
      <c r="G45" s="11"/>
      <c r="H45" s="11"/>
      <c r="I45" s="11"/>
    </row>
    <row r="46" spans="1:9" s="88" customFormat="1" ht="12.6" customHeight="1">
      <c r="A46" s="81" t="s">
        <v>3608</v>
      </c>
      <c r="B46" s="146">
        <v>3</v>
      </c>
      <c r="C46" s="146">
        <v>0</v>
      </c>
      <c r="D46" s="146">
        <v>0</v>
      </c>
      <c r="E46" s="114">
        <f t="shared" si="0"/>
        <v>3</v>
      </c>
      <c r="F46" s="41"/>
      <c r="G46" s="11"/>
      <c r="H46" s="11"/>
      <c r="I46" s="11"/>
    </row>
    <row r="47" spans="1:9" s="88" customFormat="1" ht="12" customHeight="1">
      <c r="A47" s="81"/>
      <c r="B47" s="146"/>
      <c r="C47" s="146"/>
      <c r="D47" s="146"/>
      <c r="E47" s="114"/>
      <c r="F47" s="41"/>
      <c r="G47" s="11"/>
      <c r="H47" s="11"/>
      <c r="I47" s="11"/>
    </row>
    <row r="48" spans="1:9" s="88" customFormat="1" ht="12" customHeight="1">
      <c r="A48" s="81"/>
      <c r="B48" s="146"/>
      <c r="C48" s="146"/>
      <c r="D48" s="146"/>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Normal="100" workbookViewId="0">
      <pane ySplit="8" topLeftCell="A15" activePane="bottomLeft" state="frozen"/>
      <selection pane="bottomLeft" activeCell="F20" sqref="F20"/>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48" customFormat="1" ht="21.75" customHeight="1">
      <c r="A8" s="279"/>
      <c r="B8" s="45" t="s">
        <v>35</v>
      </c>
      <c r="C8" s="45" t="s">
        <v>36</v>
      </c>
      <c r="D8" s="45" t="s">
        <v>37</v>
      </c>
      <c r="E8" s="45" t="s">
        <v>38</v>
      </c>
    </row>
    <row r="9" spans="1:9" s="88" customFormat="1" ht="21" customHeight="1">
      <c r="A9" s="54" t="s">
        <v>38</v>
      </c>
      <c r="B9" s="65">
        <f>SUM(B11:B30)</f>
        <v>268</v>
      </c>
      <c r="C9" s="65">
        <f>SUM(C11:C30)</f>
        <v>5</v>
      </c>
      <c r="D9" s="65">
        <f>SUM(D11:D30)</f>
        <v>1</v>
      </c>
      <c r="E9" s="65">
        <f>SUM(E11:E30)</f>
        <v>274</v>
      </c>
      <c r="F9" s="117"/>
    </row>
    <row r="10" spans="1:9" s="8" customFormat="1" ht="9" customHeight="1">
      <c r="A10" s="62"/>
      <c r="B10" s="66"/>
      <c r="C10" s="66"/>
      <c r="D10" s="66"/>
      <c r="E10" s="65"/>
    </row>
    <row r="11" spans="1:9" s="88" customFormat="1" ht="12.6" customHeight="1">
      <c r="A11" s="81" t="s">
        <v>3514</v>
      </c>
      <c r="B11" s="98">
        <v>2</v>
      </c>
      <c r="C11" s="98">
        <v>0</v>
      </c>
      <c r="D11" s="98">
        <v>0</v>
      </c>
      <c r="E11" s="65">
        <f t="shared" ref="E11:E25" si="0">SUM(B11:D11)</f>
        <v>2</v>
      </c>
      <c r="F11" s="40"/>
      <c r="G11" s="11"/>
      <c r="H11" s="11"/>
      <c r="I11" s="11"/>
    </row>
    <row r="12" spans="1:9" s="88" customFormat="1" ht="12.6" customHeight="1">
      <c r="A12" s="81" t="s">
        <v>3334</v>
      </c>
      <c r="B12" s="98">
        <v>67</v>
      </c>
      <c r="C12" s="98">
        <v>1</v>
      </c>
      <c r="D12" s="98">
        <v>0</v>
      </c>
      <c r="E12" s="65">
        <f t="shared" si="0"/>
        <v>68</v>
      </c>
      <c r="F12" s="40"/>
      <c r="G12" s="11"/>
      <c r="H12" s="11"/>
      <c r="I12" s="11"/>
    </row>
    <row r="13" spans="1:9" s="88" customFormat="1" ht="12.6" customHeight="1">
      <c r="A13" s="81" t="s">
        <v>3335</v>
      </c>
      <c r="B13" s="98">
        <v>13</v>
      </c>
      <c r="C13" s="98">
        <v>0</v>
      </c>
      <c r="D13" s="98">
        <v>0</v>
      </c>
      <c r="E13" s="65">
        <f t="shared" si="0"/>
        <v>13</v>
      </c>
      <c r="F13" s="40"/>
      <c r="G13" s="11"/>
      <c r="H13" s="11"/>
      <c r="I13" s="11"/>
    </row>
    <row r="14" spans="1:9" s="88" customFormat="1" ht="12.6" customHeight="1">
      <c r="A14" s="81" t="s">
        <v>3336</v>
      </c>
      <c r="B14" s="98">
        <v>2</v>
      </c>
      <c r="C14" s="98">
        <v>0</v>
      </c>
      <c r="D14" s="98">
        <v>0</v>
      </c>
      <c r="E14" s="65">
        <f t="shared" si="0"/>
        <v>2</v>
      </c>
      <c r="F14" s="40"/>
      <c r="G14" s="11"/>
      <c r="H14" s="11"/>
      <c r="I14" s="11"/>
    </row>
    <row r="15" spans="1:9" s="88" customFormat="1" ht="12.6" customHeight="1">
      <c r="A15" s="81" t="s">
        <v>3337</v>
      </c>
      <c r="B15" s="98">
        <v>1</v>
      </c>
      <c r="C15" s="98">
        <v>0</v>
      </c>
      <c r="D15" s="98">
        <v>0</v>
      </c>
      <c r="E15" s="65">
        <f t="shared" si="0"/>
        <v>1</v>
      </c>
      <c r="F15" s="40"/>
      <c r="G15" s="11"/>
      <c r="H15" s="11"/>
      <c r="I15" s="11"/>
    </row>
    <row r="16" spans="1:9" s="88" customFormat="1" ht="12.6" customHeight="1">
      <c r="A16" s="81" t="s">
        <v>3338</v>
      </c>
      <c r="B16" s="98">
        <v>4</v>
      </c>
      <c r="C16" s="98">
        <v>0</v>
      </c>
      <c r="D16" s="98">
        <v>0</v>
      </c>
      <c r="E16" s="65">
        <f t="shared" si="0"/>
        <v>4</v>
      </c>
      <c r="F16" s="40"/>
      <c r="G16" s="11"/>
      <c r="H16" s="11"/>
      <c r="I16" s="11"/>
    </row>
    <row r="17" spans="1:9" s="88" customFormat="1" ht="12.6" customHeight="1">
      <c r="A17" s="81" t="s">
        <v>3339</v>
      </c>
      <c r="B17" s="98">
        <v>6</v>
      </c>
      <c r="C17" s="98">
        <v>1</v>
      </c>
      <c r="D17" s="98">
        <v>0</v>
      </c>
      <c r="E17" s="65">
        <f t="shared" si="0"/>
        <v>7</v>
      </c>
      <c r="F17" s="40"/>
      <c r="G17" s="11"/>
      <c r="H17" s="11"/>
      <c r="I17" s="11"/>
    </row>
    <row r="18" spans="1:9" s="88" customFormat="1" ht="12.6" customHeight="1">
      <c r="A18" s="81" t="s">
        <v>3340</v>
      </c>
      <c r="B18" s="98">
        <v>81</v>
      </c>
      <c r="C18" s="98">
        <v>0</v>
      </c>
      <c r="D18" s="98">
        <v>0</v>
      </c>
      <c r="E18" s="65">
        <f t="shared" si="0"/>
        <v>81</v>
      </c>
      <c r="F18" s="40"/>
      <c r="G18" s="11"/>
      <c r="H18" s="11"/>
      <c r="I18" s="11"/>
    </row>
    <row r="19" spans="1:9" s="88" customFormat="1" ht="12.6" customHeight="1">
      <c r="A19" s="81" t="s">
        <v>3341</v>
      </c>
      <c r="B19" s="98">
        <v>64</v>
      </c>
      <c r="C19" s="98">
        <v>2</v>
      </c>
      <c r="D19" s="98">
        <v>1</v>
      </c>
      <c r="E19" s="65">
        <f t="shared" si="0"/>
        <v>67</v>
      </c>
      <c r="F19" s="40"/>
      <c r="G19" s="11"/>
      <c r="H19" s="11"/>
      <c r="I19" s="11"/>
    </row>
    <row r="20" spans="1:9" s="88" customFormat="1" ht="12.6" customHeight="1">
      <c r="A20" s="81" t="s">
        <v>3342</v>
      </c>
      <c r="B20" s="98">
        <v>4</v>
      </c>
      <c r="C20" s="98">
        <v>0</v>
      </c>
      <c r="D20" s="98">
        <v>0</v>
      </c>
      <c r="E20" s="65">
        <f t="shared" si="0"/>
        <v>4</v>
      </c>
      <c r="F20" s="40"/>
      <c r="G20" s="11"/>
    </row>
    <row r="21" spans="1:9" s="88" customFormat="1" ht="12.6" customHeight="1">
      <c r="A21" s="81" t="s">
        <v>3345</v>
      </c>
      <c r="B21" s="98">
        <v>1</v>
      </c>
      <c r="C21" s="98">
        <v>0</v>
      </c>
      <c r="D21" s="98">
        <v>0</v>
      </c>
      <c r="E21" s="65">
        <f t="shared" si="0"/>
        <v>1</v>
      </c>
      <c r="F21" s="40"/>
      <c r="G21" s="11"/>
    </row>
    <row r="22" spans="1:9" s="88" customFormat="1" ht="12.6" customHeight="1">
      <c r="A22" s="81" t="s">
        <v>3347</v>
      </c>
      <c r="B22" s="98">
        <v>2</v>
      </c>
      <c r="C22" s="98">
        <v>0</v>
      </c>
      <c r="D22" s="98">
        <v>0</v>
      </c>
      <c r="E22" s="65">
        <f t="shared" si="0"/>
        <v>2</v>
      </c>
      <c r="F22" s="40"/>
      <c r="G22" s="11"/>
    </row>
    <row r="23" spans="1:9" s="88" customFormat="1" ht="12.6" customHeight="1">
      <c r="A23" s="81" t="s">
        <v>3349</v>
      </c>
      <c r="B23" s="98">
        <v>19</v>
      </c>
      <c r="C23" s="98">
        <v>0</v>
      </c>
      <c r="D23" s="98">
        <v>0</v>
      </c>
      <c r="E23" s="65">
        <f t="shared" si="0"/>
        <v>19</v>
      </c>
      <c r="F23" s="40"/>
      <c r="G23" s="11"/>
    </row>
    <row r="24" spans="1:9" s="88" customFormat="1" ht="12.6" customHeight="1">
      <c r="A24" s="81" t="s">
        <v>3568</v>
      </c>
      <c r="B24" s="98">
        <v>2</v>
      </c>
      <c r="C24" s="98">
        <v>0</v>
      </c>
      <c r="D24" s="98">
        <v>0</v>
      </c>
      <c r="E24" s="65">
        <f t="shared" si="0"/>
        <v>2</v>
      </c>
      <c r="F24" s="40"/>
      <c r="G24" s="11"/>
    </row>
    <row r="25" spans="1:9" s="88" customFormat="1" ht="12.6" customHeight="1">
      <c r="A25" s="81" t="s">
        <v>3609</v>
      </c>
      <c r="B25" s="98">
        <v>0</v>
      </c>
      <c r="C25" s="98">
        <v>1</v>
      </c>
      <c r="D25" s="98">
        <v>0</v>
      </c>
      <c r="E25" s="65">
        <f t="shared" si="0"/>
        <v>1</v>
      </c>
      <c r="F25" s="40"/>
      <c r="G25" s="11"/>
    </row>
    <row r="26" spans="1:9" ht="15" customHeight="1">
      <c r="E26" s="65"/>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5"/>
    </row>
    <row r="40" spans="5:5" ht="15" customHeight="1">
      <c r="E40" s="95"/>
    </row>
    <row r="41" spans="5:5" ht="15" customHeight="1">
      <c r="E41" s="95"/>
    </row>
    <row r="42" spans="5:5" ht="15" customHeight="1">
      <c r="E42" s="96"/>
    </row>
    <row r="43" spans="5:5" ht="15" customHeight="1">
      <c r="E43" s="94"/>
    </row>
    <row r="44" spans="5:5" ht="15" customHeight="1">
      <c r="E44" s="95"/>
    </row>
    <row r="45" spans="5:5" ht="15" customHeight="1">
      <c r="E45" s="95"/>
    </row>
    <row r="46" spans="5:5" ht="15" customHeight="1">
      <c r="E46" s="91"/>
    </row>
    <row r="47" spans="5:5" ht="15" customHeight="1">
      <c r="E47" s="134"/>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40" sqref="E40:E4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t="s">
        <v>34</v>
      </c>
      <c r="C7" s="280"/>
      <c r="D7" s="280"/>
      <c r="E7" s="133"/>
    </row>
    <row r="8" spans="1:9" s="67" customFormat="1" ht="21.75" customHeight="1">
      <c r="A8" s="279"/>
      <c r="B8" s="45" t="s">
        <v>35</v>
      </c>
      <c r="C8" s="45" t="s">
        <v>36</v>
      </c>
      <c r="D8" s="45" t="s">
        <v>37</v>
      </c>
      <c r="E8" s="45" t="s">
        <v>38</v>
      </c>
    </row>
    <row r="9" spans="1:9" s="8" customFormat="1" ht="21" customHeight="1">
      <c r="A9" s="54" t="s">
        <v>38</v>
      </c>
      <c r="B9" s="65">
        <f>SUM(B11:B42)</f>
        <v>3227</v>
      </c>
      <c r="C9" s="65">
        <f>SUM(C11:C42)</f>
        <v>29</v>
      </c>
      <c r="D9" s="65">
        <f>SUM(D11:D42)</f>
        <v>6</v>
      </c>
      <c r="E9" s="65">
        <f>SUM(E11:E42)</f>
        <v>3262</v>
      </c>
      <c r="F9" s="10"/>
    </row>
    <row r="10" spans="1:9" s="8" customFormat="1" ht="9" customHeight="1">
      <c r="A10" s="62"/>
      <c r="B10" s="66"/>
      <c r="C10" s="66"/>
      <c r="D10" s="66"/>
      <c r="E10" s="65"/>
    </row>
    <row r="11" spans="1:9" s="88" customFormat="1" ht="12" customHeight="1">
      <c r="A11" s="85" t="s">
        <v>3351</v>
      </c>
      <c r="B11" s="96">
        <v>112</v>
      </c>
      <c r="C11" s="96">
        <v>1</v>
      </c>
      <c r="D11" s="96">
        <v>0</v>
      </c>
      <c r="E11" s="65">
        <f t="shared" ref="E11:E41" si="0">SUM(B11:D11)</f>
        <v>113</v>
      </c>
      <c r="F11" s="40"/>
      <c r="G11" s="15"/>
      <c r="H11" s="15"/>
      <c r="I11" s="15"/>
    </row>
    <row r="12" spans="1:9" s="88" customFormat="1" ht="12" customHeight="1">
      <c r="A12" s="85" t="s">
        <v>3352</v>
      </c>
      <c r="B12" s="96">
        <v>411</v>
      </c>
      <c r="C12" s="96">
        <v>2</v>
      </c>
      <c r="D12" s="96">
        <v>0</v>
      </c>
      <c r="E12" s="65">
        <f t="shared" si="0"/>
        <v>413</v>
      </c>
      <c r="F12" s="41"/>
      <c r="G12" s="15"/>
      <c r="H12" s="15"/>
      <c r="I12" s="15"/>
    </row>
    <row r="13" spans="1:9" s="88" customFormat="1" ht="12" customHeight="1">
      <c r="A13" s="85" t="s">
        <v>3353</v>
      </c>
      <c r="B13" s="96">
        <v>384</v>
      </c>
      <c r="C13" s="96">
        <v>0</v>
      </c>
      <c r="D13" s="96">
        <v>0</v>
      </c>
      <c r="E13" s="65">
        <f t="shared" si="0"/>
        <v>384</v>
      </c>
      <c r="F13" s="41"/>
      <c r="G13" s="11"/>
      <c r="H13" s="11"/>
      <c r="I13" s="11"/>
    </row>
    <row r="14" spans="1:9" s="88" customFormat="1" ht="12" customHeight="1">
      <c r="A14" s="85" t="s">
        <v>3354</v>
      </c>
      <c r="B14" s="96">
        <v>456</v>
      </c>
      <c r="C14" s="96">
        <v>1</v>
      </c>
      <c r="D14" s="96">
        <v>0</v>
      </c>
      <c r="E14" s="65">
        <f t="shared" si="0"/>
        <v>457</v>
      </c>
      <c r="F14" s="41"/>
      <c r="G14" s="15"/>
      <c r="H14" s="15"/>
      <c r="I14" s="15"/>
    </row>
    <row r="15" spans="1:9" s="88" customFormat="1" ht="12" customHeight="1">
      <c r="A15" s="85" t="s">
        <v>3355</v>
      </c>
      <c r="B15" s="96">
        <v>170</v>
      </c>
      <c r="C15" s="96">
        <v>4</v>
      </c>
      <c r="D15" s="96">
        <v>0</v>
      </c>
      <c r="E15" s="65">
        <f t="shared" si="0"/>
        <v>174</v>
      </c>
      <c r="F15" s="41"/>
      <c r="G15" s="15"/>
      <c r="H15" s="15"/>
      <c r="I15" s="15"/>
    </row>
    <row r="16" spans="1:9" s="88" customFormat="1" ht="12" customHeight="1">
      <c r="A16" s="93" t="s">
        <v>3356</v>
      </c>
      <c r="B16" s="96">
        <v>28</v>
      </c>
      <c r="C16" s="96">
        <v>3</v>
      </c>
      <c r="D16" s="96">
        <v>0</v>
      </c>
      <c r="E16" s="65">
        <f t="shared" si="0"/>
        <v>31</v>
      </c>
      <c r="F16" s="41"/>
      <c r="G16" s="15"/>
      <c r="H16" s="15"/>
      <c r="I16" s="15"/>
    </row>
    <row r="17" spans="1:11" s="88" customFormat="1" ht="12" customHeight="1">
      <c r="A17" s="85" t="s">
        <v>3357</v>
      </c>
      <c r="B17" s="96">
        <v>27</v>
      </c>
      <c r="C17" s="96">
        <v>3</v>
      </c>
      <c r="D17" s="96">
        <v>0</v>
      </c>
      <c r="E17" s="65">
        <f t="shared" si="0"/>
        <v>30</v>
      </c>
      <c r="F17" s="41"/>
      <c r="G17" s="11"/>
      <c r="H17" s="11"/>
      <c r="I17" s="11"/>
    </row>
    <row r="18" spans="1:11" s="88" customFormat="1" ht="12" customHeight="1">
      <c r="A18" s="85" t="s">
        <v>3358</v>
      </c>
      <c r="B18" s="96">
        <v>203</v>
      </c>
      <c r="C18" s="96">
        <v>0</v>
      </c>
      <c r="D18" s="96">
        <v>0</v>
      </c>
      <c r="E18" s="65">
        <f t="shared" si="0"/>
        <v>203</v>
      </c>
      <c r="F18" s="40"/>
      <c r="G18" s="11"/>
      <c r="H18" s="11"/>
      <c r="I18" s="11"/>
    </row>
    <row r="19" spans="1:11" s="88" customFormat="1" ht="12" customHeight="1">
      <c r="A19" s="85" t="s">
        <v>3359</v>
      </c>
      <c r="B19" s="96">
        <v>624</v>
      </c>
      <c r="C19" s="96">
        <v>0</v>
      </c>
      <c r="D19" s="96">
        <v>0</v>
      </c>
      <c r="E19" s="65">
        <f t="shared" si="0"/>
        <v>624</v>
      </c>
      <c r="F19" s="41"/>
      <c r="G19" s="15"/>
      <c r="H19" s="15"/>
      <c r="I19" s="15"/>
    </row>
    <row r="20" spans="1:11" s="88" customFormat="1" ht="12" customHeight="1">
      <c r="A20" s="85" t="s">
        <v>3360</v>
      </c>
      <c r="B20" s="96">
        <v>414</v>
      </c>
      <c r="C20" s="96">
        <v>0</v>
      </c>
      <c r="D20" s="96">
        <v>0</v>
      </c>
      <c r="E20" s="65">
        <f t="shared" si="0"/>
        <v>414</v>
      </c>
      <c r="F20" s="41"/>
      <c r="G20" s="15"/>
      <c r="H20" s="15"/>
      <c r="I20" s="15"/>
    </row>
    <row r="21" spans="1:11" s="88" customFormat="1" ht="12" customHeight="1">
      <c r="A21" s="93" t="s">
        <v>3569</v>
      </c>
      <c r="B21" s="96">
        <v>8</v>
      </c>
      <c r="C21" s="96">
        <v>3</v>
      </c>
      <c r="D21" s="96">
        <v>0</v>
      </c>
      <c r="E21" s="65">
        <f t="shared" si="0"/>
        <v>11</v>
      </c>
      <c r="F21" s="41"/>
      <c r="G21" s="15"/>
      <c r="H21" s="15"/>
      <c r="I21" s="15"/>
    </row>
    <row r="22" spans="1:11" s="88" customFormat="1" ht="12" customHeight="1">
      <c r="A22" s="85" t="s">
        <v>3570</v>
      </c>
      <c r="B22" s="96">
        <v>4</v>
      </c>
      <c r="C22" s="96">
        <v>1</v>
      </c>
      <c r="D22" s="96">
        <v>0</v>
      </c>
      <c r="E22" s="65">
        <f t="shared" si="0"/>
        <v>5</v>
      </c>
      <c r="F22" s="41"/>
      <c r="G22" s="11"/>
      <c r="H22" s="11"/>
      <c r="I22" s="11"/>
    </row>
    <row r="23" spans="1:11" s="88" customFormat="1" ht="12" customHeight="1">
      <c r="A23" s="85" t="s">
        <v>3361</v>
      </c>
      <c r="B23" s="96">
        <v>201</v>
      </c>
      <c r="C23" s="96">
        <v>4</v>
      </c>
      <c r="D23" s="96">
        <v>0</v>
      </c>
      <c r="E23" s="65">
        <f t="shared" si="0"/>
        <v>205</v>
      </c>
      <c r="F23" s="41"/>
      <c r="G23" s="11"/>
      <c r="H23" s="11"/>
      <c r="I23" s="11"/>
    </row>
    <row r="24" spans="1:11" s="88" customFormat="1" ht="12" customHeight="1">
      <c r="A24" s="85" t="s">
        <v>3362</v>
      </c>
      <c r="B24" s="96">
        <v>9</v>
      </c>
      <c r="C24" s="96">
        <v>0</v>
      </c>
      <c r="D24" s="96">
        <v>0</v>
      </c>
      <c r="E24" s="65">
        <f t="shared" si="0"/>
        <v>9</v>
      </c>
      <c r="F24" s="41"/>
      <c r="G24" s="11"/>
      <c r="H24" s="11"/>
      <c r="I24" s="11"/>
    </row>
    <row r="25" spans="1:11" s="88" customFormat="1" ht="12" customHeight="1">
      <c r="A25" s="85" t="s">
        <v>3363</v>
      </c>
      <c r="B25" s="96">
        <v>19</v>
      </c>
      <c r="C25" s="96">
        <v>0</v>
      </c>
      <c r="D25" s="96">
        <v>0</v>
      </c>
      <c r="E25" s="65">
        <f t="shared" si="0"/>
        <v>19</v>
      </c>
      <c r="F25" s="41"/>
      <c r="G25" s="15"/>
      <c r="H25" s="15"/>
      <c r="I25" s="15"/>
    </row>
    <row r="26" spans="1:11" s="88" customFormat="1" ht="12" customHeight="1">
      <c r="A26" s="85" t="s">
        <v>3610</v>
      </c>
      <c r="B26" s="96">
        <v>6</v>
      </c>
      <c r="C26" s="96">
        <v>0</v>
      </c>
      <c r="D26" s="96">
        <v>0</v>
      </c>
      <c r="E26" s="65">
        <f t="shared" si="0"/>
        <v>6</v>
      </c>
      <c r="F26" s="41"/>
      <c r="G26" s="11"/>
      <c r="H26" s="11"/>
      <c r="I26" s="11"/>
      <c r="K26" s="15"/>
    </row>
    <row r="27" spans="1:11" s="88" customFormat="1" ht="12" customHeight="1">
      <c r="A27" s="85" t="s">
        <v>3672</v>
      </c>
      <c r="B27" s="96">
        <v>1</v>
      </c>
      <c r="C27" s="96">
        <v>0</v>
      </c>
      <c r="D27" s="96">
        <v>0</v>
      </c>
      <c r="E27" s="65">
        <f t="shared" si="0"/>
        <v>1</v>
      </c>
      <c r="F27" s="41"/>
      <c r="G27" s="11"/>
      <c r="H27" s="11"/>
      <c r="I27" s="11"/>
      <c r="K27" s="15"/>
    </row>
    <row r="28" spans="1:11" s="88" customFormat="1" ht="12" customHeight="1">
      <c r="A28" s="138" t="s">
        <v>3625</v>
      </c>
      <c r="B28" s="96">
        <v>2</v>
      </c>
      <c r="C28" s="96">
        <v>0</v>
      </c>
      <c r="D28" s="96">
        <v>0</v>
      </c>
      <c r="E28" s="65">
        <f t="shared" si="0"/>
        <v>2</v>
      </c>
      <c r="F28" s="41"/>
      <c r="G28" s="11"/>
      <c r="H28" s="11"/>
      <c r="I28" s="11"/>
      <c r="K28" s="15"/>
    </row>
    <row r="29" spans="1:11" s="15" customFormat="1" ht="12" customHeight="1">
      <c r="A29" s="85" t="s">
        <v>3673</v>
      </c>
      <c r="B29" s="96">
        <v>2</v>
      </c>
      <c r="C29" s="96">
        <v>0</v>
      </c>
      <c r="D29" s="96">
        <v>0</v>
      </c>
      <c r="E29" s="65">
        <f t="shared" si="0"/>
        <v>2</v>
      </c>
      <c r="F29" s="40"/>
      <c r="G29" s="11"/>
      <c r="H29" s="11"/>
      <c r="I29" s="11"/>
    </row>
    <row r="30" spans="1:11" s="15" customFormat="1" ht="12" customHeight="1">
      <c r="A30" s="93" t="s">
        <v>3669</v>
      </c>
      <c r="B30" s="96">
        <v>44</v>
      </c>
      <c r="C30" s="96">
        <v>0</v>
      </c>
      <c r="D30" s="96">
        <v>0</v>
      </c>
      <c r="E30" s="65">
        <f t="shared" si="0"/>
        <v>44</v>
      </c>
      <c r="F30" s="41"/>
      <c r="G30" s="11"/>
      <c r="H30" s="11"/>
      <c r="I30" s="11"/>
    </row>
    <row r="31" spans="1:11" s="15" customFormat="1" ht="12" customHeight="1">
      <c r="A31" s="93" t="s">
        <v>3531</v>
      </c>
      <c r="B31" s="96">
        <v>4</v>
      </c>
      <c r="C31" s="96">
        <v>0</v>
      </c>
      <c r="D31" s="96">
        <v>0</v>
      </c>
      <c r="E31" s="65">
        <f t="shared" si="0"/>
        <v>4</v>
      </c>
      <c r="F31" s="41"/>
      <c r="G31" s="11"/>
      <c r="H31" s="11"/>
      <c r="I31" s="11"/>
    </row>
    <row r="32" spans="1:11" s="15" customFormat="1" ht="12" customHeight="1">
      <c r="A32" s="85" t="s">
        <v>3667</v>
      </c>
      <c r="B32" s="96">
        <v>1</v>
      </c>
      <c r="C32" s="96">
        <v>0</v>
      </c>
      <c r="D32" s="96">
        <v>0</v>
      </c>
      <c r="E32" s="65">
        <f t="shared" si="0"/>
        <v>1</v>
      </c>
      <c r="F32" s="41"/>
      <c r="G32" s="11"/>
      <c r="H32" s="11"/>
      <c r="I32" s="11"/>
    </row>
    <row r="33" spans="1:9" s="15" customFormat="1" ht="12" customHeight="1">
      <c r="A33" s="85" t="s">
        <v>3534</v>
      </c>
      <c r="B33" s="96">
        <v>9</v>
      </c>
      <c r="C33" s="96">
        <v>0</v>
      </c>
      <c r="D33" s="96">
        <v>0</v>
      </c>
      <c r="E33" s="65">
        <f t="shared" si="0"/>
        <v>9</v>
      </c>
      <c r="F33" s="41"/>
      <c r="G33" s="11"/>
      <c r="H33" s="11"/>
      <c r="I33" s="11"/>
    </row>
    <row r="34" spans="1:9" s="15" customFormat="1" ht="19.8" customHeight="1">
      <c r="A34" s="85" t="s">
        <v>3611</v>
      </c>
      <c r="B34" s="96">
        <v>1</v>
      </c>
      <c r="C34" s="96">
        <v>0</v>
      </c>
      <c r="D34" s="96">
        <v>0</v>
      </c>
      <c r="E34" s="65">
        <f t="shared" si="0"/>
        <v>1</v>
      </c>
      <c r="F34" s="41"/>
      <c r="G34" s="11"/>
      <c r="H34" s="11"/>
      <c r="I34" s="11"/>
    </row>
    <row r="35" spans="1:9" s="15" customFormat="1" ht="12" customHeight="1">
      <c r="A35" s="85" t="s">
        <v>3571</v>
      </c>
      <c r="B35" s="96">
        <v>2</v>
      </c>
      <c r="C35" s="96">
        <v>0</v>
      </c>
      <c r="D35" s="96">
        <v>0</v>
      </c>
      <c r="E35" s="65">
        <f t="shared" si="0"/>
        <v>2</v>
      </c>
      <c r="F35" s="41"/>
      <c r="G35" s="11"/>
      <c r="H35" s="11"/>
      <c r="I35" s="11"/>
    </row>
    <row r="36" spans="1:9" s="15" customFormat="1" ht="12" customHeight="1">
      <c r="A36" s="85" t="s">
        <v>3677</v>
      </c>
      <c r="B36" s="96">
        <v>1</v>
      </c>
      <c r="C36" s="96">
        <v>0</v>
      </c>
      <c r="D36" s="96">
        <v>0</v>
      </c>
      <c r="E36" s="65">
        <f t="shared" si="0"/>
        <v>1</v>
      </c>
      <c r="F36" s="41"/>
      <c r="G36" s="11"/>
      <c r="H36" s="11"/>
      <c r="I36" s="11"/>
    </row>
    <row r="37" spans="1:9" s="15" customFormat="1" ht="12" customHeight="1">
      <c r="A37" s="85" t="s">
        <v>3530</v>
      </c>
      <c r="B37" s="96">
        <v>1</v>
      </c>
      <c r="C37" s="96">
        <v>0</v>
      </c>
      <c r="D37" s="96">
        <v>0</v>
      </c>
      <c r="E37" s="65">
        <f t="shared" si="0"/>
        <v>1</v>
      </c>
      <c r="F37" s="41"/>
      <c r="G37" s="11"/>
      <c r="H37" s="11"/>
      <c r="I37" s="11"/>
    </row>
    <row r="38" spans="1:9" s="15" customFormat="1" ht="12" customHeight="1">
      <c r="A38" s="85" t="s">
        <v>3668</v>
      </c>
      <c r="B38" s="96">
        <v>1</v>
      </c>
      <c r="C38" s="96">
        <v>0</v>
      </c>
      <c r="D38" s="96">
        <v>0</v>
      </c>
      <c r="E38" s="65">
        <f t="shared" si="0"/>
        <v>1</v>
      </c>
      <c r="F38" s="41"/>
      <c r="G38" s="11"/>
      <c r="H38" s="11"/>
      <c r="I38" s="11"/>
    </row>
    <row r="39" spans="1:9" s="15" customFormat="1" ht="12" customHeight="1">
      <c r="A39" s="85" t="s">
        <v>3364</v>
      </c>
      <c r="B39" s="96">
        <v>17</v>
      </c>
      <c r="C39" s="96">
        <v>5</v>
      </c>
      <c r="D39" s="96">
        <v>5</v>
      </c>
      <c r="E39" s="65">
        <f t="shared" si="0"/>
        <v>27</v>
      </c>
      <c r="F39" s="41"/>
      <c r="G39" s="11"/>
      <c r="H39" s="11"/>
      <c r="I39" s="11"/>
    </row>
    <row r="40" spans="1:9" s="15" customFormat="1" ht="12" customHeight="1">
      <c r="A40" s="85" t="s">
        <v>3612</v>
      </c>
      <c r="B40" s="96">
        <v>2</v>
      </c>
      <c r="C40" s="96">
        <v>1</v>
      </c>
      <c r="D40" s="96">
        <v>1</v>
      </c>
      <c r="E40" s="65">
        <f t="shared" si="0"/>
        <v>4</v>
      </c>
      <c r="F40" s="41"/>
      <c r="G40" s="11"/>
      <c r="H40" s="11"/>
      <c r="I40" s="11"/>
    </row>
    <row r="41" spans="1:9" s="15" customFormat="1" ht="12" customHeight="1">
      <c r="A41" s="85" t="s">
        <v>3365</v>
      </c>
      <c r="B41" s="96">
        <v>63</v>
      </c>
      <c r="C41" s="96">
        <v>1</v>
      </c>
      <c r="D41" s="96">
        <v>0</v>
      </c>
      <c r="E41" s="65">
        <f t="shared" si="0"/>
        <v>64</v>
      </c>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4"/>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4" zoomScaleNormal="100" workbookViewId="0">
      <selection activeCell="A53" sqref="A53:XFD53"/>
    </sheetView>
  </sheetViews>
  <sheetFormatPr baseColWidth="10" defaultColWidth="11.44140625" defaultRowHeight="13.2"/>
  <cols>
    <col min="1" max="1" width="3.33203125" style="183"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268" t="s">
        <v>33</v>
      </c>
      <c r="B1" s="269"/>
      <c r="C1" s="269"/>
      <c r="D1" s="270"/>
      <c r="E1" s="1"/>
      <c r="F1" s="271" t="s">
        <v>102</v>
      </c>
      <c r="G1" s="271"/>
    </row>
    <row r="2" spans="1:7" s="2" customFormat="1" ht="5.25" customHeight="1">
      <c r="A2" s="147"/>
      <c r="B2" s="48"/>
      <c r="C2" s="48"/>
      <c r="D2" s="1"/>
      <c r="E2" s="1"/>
      <c r="F2" s="1"/>
      <c r="G2" s="1"/>
    </row>
    <row r="3" spans="1:7" s="2" customFormat="1" ht="15" customHeight="1">
      <c r="A3" s="148" t="s">
        <v>3397</v>
      </c>
      <c r="B3" s="42"/>
      <c r="C3" s="42"/>
      <c r="D3" s="4"/>
      <c r="E3" s="4"/>
      <c r="F3" s="4"/>
      <c r="G3" s="4"/>
    </row>
    <row r="4" spans="1:7" s="2" customFormat="1" ht="15" customHeight="1">
      <c r="A4" s="149"/>
      <c r="B4" s="43"/>
      <c r="C4" s="43"/>
      <c r="D4" s="5"/>
      <c r="E4" s="5"/>
      <c r="F4" s="5"/>
      <c r="G4" s="5"/>
    </row>
    <row r="5" spans="1:7" s="8" customFormat="1" ht="6" customHeight="1">
      <c r="A5" s="150"/>
      <c r="B5" s="50"/>
      <c r="C5" s="50"/>
      <c r="D5" s="7"/>
      <c r="E5" s="7"/>
      <c r="F5" s="7"/>
      <c r="G5" s="7"/>
    </row>
    <row r="6" spans="1:7" s="8" customFormat="1" ht="15" customHeight="1" thickBot="1">
      <c r="A6" s="272" t="s">
        <v>3676</v>
      </c>
      <c r="B6" s="273"/>
      <c r="C6" s="273"/>
      <c r="D6" s="151"/>
      <c r="E6" s="151"/>
      <c r="F6" s="152"/>
    </row>
    <row r="7" spans="1:7" s="2" customFormat="1" ht="31.5" customHeight="1">
      <c r="A7" s="46"/>
      <c r="B7" s="46"/>
      <c r="C7" s="274" t="s">
        <v>3398</v>
      </c>
      <c r="D7" s="274"/>
      <c r="E7" s="275" t="s">
        <v>3399</v>
      </c>
      <c r="F7" s="275"/>
      <c r="G7" s="153"/>
    </row>
    <row r="8" spans="1:7" s="2" customFormat="1" ht="15.75" customHeight="1" thickBot="1">
      <c r="A8" s="154"/>
      <c r="B8" s="154"/>
      <c r="C8" s="155">
        <v>2019</v>
      </c>
      <c r="D8" s="155">
        <v>2020</v>
      </c>
      <c r="E8" s="156" t="s">
        <v>3400</v>
      </c>
      <c r="F8" s="156" t="s">
        <v>3401</v>
      </c>
      <c r="G8" s="46"/>
    </row>
    <row r="9" spans="1:7" s="8" customFormat="1" ht="24.9" customHeight="1">
      <c r="A9" s="157" t="s">
        <v>3402</v>
      </c>
      <c r="B9" s="54"/>
      <c r="D9" s="158"/>
      <c r="E9" s="158"/>
      <c r="F9" s="158"/>
      <c r="G9" s="114"/>
    </row>
    <row r="10" spans="1:7" s="8" customFormat="1" ht="24.9" customHeight="1">
      <c r="A10" s="245" t="s">
        <v>3431</v>
      </c>
      <c r="C10" s="158">
        <v>4331</v>
      </c>
      <c r="D10" s="114">
        <f>SUM(D11:D12)</f>
        <v>3536</v>
      </c>
      <c r="E10" s="114">
        <f>D10-C10</f>
        <v>-795</v>
      </c>
      <c r="F10" s="161">
        <f>((D10/C10)-1)</f>
        <v>-0.18356037866543529</v>
      </c>
      <c r="G10" s="114"/>
    </row>
    <row r="11" spans="1:7" s="8" customFormat="1" ht="15" customHeight="1">
      <c r="A11" s="159"/>
      <c r="B11" s="160" t="s">
        <v>3403</v>
      </c>
      <c r="C11" s="114">
        <v>4002</v>
      </c>
      <c r="D11" s="114">
        <f>'ATR-A2.1'!F9</f>
        <v>3262</v>
      </c>
      <c r="E11" s="114">
        <f>D11-C11</f>
        <v>-740</v>
      </c>
      <c r="F11" s="161">
        <f>((D11/C11)-1)</f>
        <v>-0.18490754622688654</v>
      </c>
      <c r="G11" s="162"/>
    </row>
    <row r="12" spans="1:7" s="8" customFormat="1" ht="15" customHeight="1">
      <c r="A12" s="159"/>
      <c r="B12" s="160" t="s">
        <v>3404</v>
      </c>
      <c r="C12" s="114">
        <v>329</v>
      </c>
      <c r="D12" s="114">
        <f>'ATR-A2_II'!F9</f>
        <v>274</v>
      </c>
      <c r="E12" s="114">
        <f>D12-C12</f>
        <v>-55</v>
      </c>
      <c r="F12" s="161">
        <f>((D12/C12)-1)</f>
        <v>-0.16717325227963531</v>
      </c>
      <c r="G12" s="162"/>
    </row>
    <row r="13" spans="1:7" s="8" customFormat="1" ht="8.4" customHeight="1">
      <c r="A13" s="159"/>
      <c r="B13" s="160"/>
      <c r="C13" s="114"/>
      <c r="D13" s="114"/>
      <c r="E13" s="114"/>
      <c r="F13" s="161"/>
      <c r="G13" s="162"/>
    </row>
    <row r="14" spans="1:7" s="8" customFormat="1" ht="15" customHeight="1">
      <c r="A14" s="159"/>
      <c r="B14" s="160" t="s">
        <v>3644</v>
      </c>
      <c r="C14" s="114">
        <f>C11-C15</f>
        <v>3719</v>
      </c>
      <c r="D14" s="315">
        <v>3012</v>
      </c>
      <c r="E14" s="114">
        <f>D14-C14</f>
        <v>-707</v>
      </c>
      <c r="F14" s="161">
        <f>((D14/C14)-1)</f>
        <v>-0.19010486689970418</v>
      </c>
      <c r="G14" s="162"/>
    </row>
    <row r="15" spans="1:7" s="8" customFormat="1" ht="15" customHeight="1">
      <c r="A15" s="159"/>
      <c r="B15" s="160" t="s">
        <v>3645</v>
      </c>
      <c r="C15" s="114">
        <v>283</v>
      </c>
      <c r="D15" s="315">
        <v>250</v>
      </c>
      <c r="E15" s="114">
        <f>D15-C15</f>
        <v>-33</v>
      </c>
      <c r="F15" s="161">
        <f>((D15/C15)-1)</f>
        <v>-0.11660777385159016</v>
      </c>
      <c r="G15" s="162"/>
    </row>
    <row r="16" spans="1:7" s="8" customFormat="1" ht="9.9" customHeight="1">
      <c r="A16" s="163"/>
      <c r="B16" s="57"/>
      <c r="C16" s="114"/>
      <c r="D16" s="158"/>
      <c r="E16" s="164"/>
      <c r="F16" s="164"/>
      <c r="G16" s="116"/>
    </row>
    <row r="17" spans="1:7" s="8" customFormat="1" ht="15" customHeight="1">
      <c r="A17" s="165" t="s">
        <v>3405</v>
      </c>
      <c r="B17" s="57"/>
      <c r="C17" s="114"/>
      <c r="D17" s="158"/>
      <c r="E17" s="164"/>
      <c r="F17" s="164"/>
      <c r="G17" s="116"/>
    </row>
    <row r="18" spans="1:7" s="8" customFormat="1" ht="15" customHeight="1">
      <c r="A18" s="165" t="s">
        <v>3406</v>
      </c>
      <c r="B18" s="57"/>
      <c r="C18" s="114"/>
      <c r="D18" s="158"/>
      <c r="E18" s="164"/>
      <c r="F18" s="164"/>
      <c r="G18" s="116"/>
    </row>
    <row r="19" spans="1:7" s="8" customFormat="1" ht="15" customHeight="1">
      <c r="A19" s="163"/>
      <c r="B19" s="57" t="s">
        <v>35</v>
      </c>
      <c r="C19" s="114">
        <v>3961</v>
      </c>
      <c r="D19" s="158">
        <f>'ATR-A2.1'!C9</f>
        <v>3227</v>
      </c>
      <c r="E19" s="114">
        <f>D19-C19</f>
        <v>-734</v>
      </c>
      <c r="F19" s="161">
        <f>((D19/C19)-1)</f>
        <v>-0.1853067407220399</v>
      </c>
      <c r="G19" s="116"/>
    </row>
    <row r="20" spans="1:7" s="8" customFormat="1" ht="15" customHeight="1">
      <c r="A20" s="163"/>
      <c r="B20" s="57" t="s">
        <v>36</v>
      </c>
      <c r="C20" s="114">
        <v>38</v>
      </c>
      <c r="D20" s="158">
        <f>'ATR-A2.1'!D9</f>
        <v>29</v>
      </c>
      <c r="E20" s="114">
        <f>D20-C20</f>
        <v>-9</v>
      </c>
      <c r="F20" s="161">
        <f>((D20/C20)-1)</f>
        <v>-0.23684210526315785</v>
      </c>
      <c r="G20" s="116"/>
    </row>
    <row r="21" spans="1:7" s="8" customFormat="1" ht="15" customHeight="1">
      <c r="A21" s="163"/>
      <c r="B21" s="57" t="s">
        <v>3407</v>
      </c>
      <c r="C21" s="114">
        <v>3</v>
      </c>
      <c r="D21" s="158">
        <f>'ATR-A2.1'!E9</f>
        <v>6</v>
      </c>
      <c r="E21" s="114">
        <f>D21-C21</f>
        <v>3</v>
      </c>
      <c r="F21" s="161">
        <f>((D21/C21)-1)</f>
        <v>1</v>
      </c>
      <c r="G21" s="116"/>
    </row>
    <row r="22" spans="1:7" s="8" customFormat="1" ht="9.9" customHeight="1">
      <c r="A22" s="165"/>
      <c r="B22" s="55"/>
      <c r="C22" s="114"/>
      <c r="D22" s="158"/>
      <c r="E22" s="164"/>
      <c r="F22" s="164"/>
      <c r="G22" s="116"/>
    </row>
    <row r="23" spans="1:7" s="88" customFormat="1" ht="15" customHeight="1">
      <c r="A23" s="166" t="s">
        <v>3408</v>
      </c>
      <c r="B23" s="167"/>
      <c r="C23" s="114"/>
      <c r="D23" s="158"/>
      <c r="E23" s="164"/>
      <c r="F23" s="164"/>
      <c r="G23" s="116"/>
    </row>
    <row r="24" spans="1:7" s="88" customFormat="1" ht="15" customHeight="1">
      <c r="A24" s="168"/>
      <c r="B24" s="169" t="s">
        <v>3409</v>
      </c>
      <c r="C24" s="114">
        <v>2863</v>
      </c>
      <c r="D24" s="158">
        <f>'ATR-A3'!E23</f>
        <v>2342</v>
      </c>
      <c r="E24" s="114">
        <f>D24-C24</f>
        <v>-521</v>
      </c>
      <c r="F24" s="161">
        <f>((D24/C24)-1)</f>
        <v>-0.18197694725812086</v>
      </c>
      <c r="G24" s="116"/>
    </row>
    <row r="25" spans="1:7" s="88" customFormat="1" ht="15" customHeight="1">
      <c r="A25" s="168"/>
      <c r="B25" s="170" t="s">
        <v>3410</v>
      </c>
      <c r="C25" s="114">
        <v>1139</v>
      </c>
      <c r="D25" s="158">
        <f>'ATR-A3'!E37</f>
        <v>920</v>
      </c>
      <c r="E25" s="114">
        <f>D25-C25</f>
        <v>-219</v>
      </c>
      <c r="F25" s="161">
        <f>((D25/C25)-1)</f>
        <v>-0.19227392449517122</v>
      </c>
      <c r="G25" s="116"/>
    </row>
    <row r="26" spans="1:7" s="88" customFormat="1" ht="9.9" customHeight="1">
      <c r="A26" s="165"/>
      <c r="B26" s="55"/>
      <c r="C26" s="114"/>
      <c r="D26" s="158"/>
      <c r="E26" s="164"/>
      <c r="F26" s="164"/>
      <c r="G26" s="116"/>
    </row>
    <row r="27" spans="1:7" s="88" customFormat="1" ht="15" customHeight="1">
      <c r="A27" s="166" t="s">
        <v>3411</v>
      </c>
      <c r="B27" s="171"/>
      <c r="C27" s="114"/>
      <c r="D27" s="158"/>
      <c r="E27" s="164"/>
      <c r="F27" s="164"/>
      <c r="G27" s="116"/>
    </row>
    <row r="28" spans="1:7" s="88" customFormat="1" ht="15" customHeight="1">
      <c r="A28" s="165"/>
      <c r="B28" s="170" t="s">
        <v>3412</v>
      </c>
      <c r="C28" s="114">
        <v>1512</v>
      </c>
      <c r="D28" s="114">
        <f>'ATR-A8'!E34+'ATR-A8'!E35+'ATR-A8'!E36+'ATR-A8'!E37</f>
        <v>1269</v>
      </c>
      <c r="E28" s="114">
        <f>D28-C28</f>
        <v>-243</v>
      </c>
      <c r="F28" s="161">
        <f>((D28/C28)-1)</f>
        <v>-0.1607142857142857</v>
      </c>
      <c r="G28" s="116"/>
    </row>
    <row r="29" spans="1:7" s="88" customFormat="1" ht="15" customHeight="1">
      <c r="A29" s="168"/>
      <c r="B29" s="170" t="s">
        <v>3413</v>
      </c>
      <c r="C29" s="114">
        <v>1014</v>
      </c>
      <c r="D29" s="114">
        <f>SUM('ATR-A8'!E17:E19)</f>
        <v>500</v>
      </c>
      <c r="E29" s="114">
        <f>D29-C29</f>
        <v>-514</v>
      </c>
      <c r="F29" s="161">
        <f>((D29/C29)-1)</f>
        <v>-0.50690335305719914</v>
      </c>
      <c r="G29" s="116"/>
    </row>
    <row r="30" spans="1:7" s="88" customFormat="1" ht="15" customHeight="1">
      <c r="A30" s="168"/>
      <c r="B30" s="170" t="s">
        <v>3414</v>
      </c>
      <c r="C30" s="114">
        <v>631</v>
      </c>
      <c r="D30" s="114">
        <f>'ATR-A8'!E20+'ATR-A8'!E21+'ATR-A8'!E22+'ATR-A8'!E23+'ATR-A8'!E24+'ATR-A8'!E25</f>
        <v>744</v>
      </c>
      <c r="E30" s="114">
        <f>D30-C30</f>
        <v>113</v>
      </c>
      <c r="F30" s="161">
        <f>((D30/C30)-1)</f>
        <v>0.17908082408874804</v>
      </c>
      <c r="G30" s="116"/>
    </row>
    <row r="31" spans="1:7" s="88" customFormat="1" ht="15" customHeight="1">
      <c r="A31" s="168"/>
      <c r="B31" s="170" t="s">
        <v>3415</v>
      </c>
      <c r="C31" s="114">
        <v>459</v>
      </c>
      <c r="D31" s="114">
        <f>SUM('ATR-A8'!E26:E29)</f>
        <v>409</v>
      </c>
      <c r="E31" s="114">
        <f>D31-C31</f>
        <v>-50</v>
      </c>
      <c r="F31" s="161">
        <f>((D31/C31)-1)</f>
        <v>-0.10893246187363836</v>
      </c>
      <c r="G31" s="116"/>
    </row>
    <row r="32" spans="1:7" s="88" customFormat="1" ht="15" customHeight="1">
      <c r="A32" s="168"/>
      <c r="B32" s="170" t="s">
        <v>3416</v>
      </c>
      <c r="C32" s="114">
        <v>386</v>
      </c>
      <c r="D32" s="114">
        <f>D11-SUM(D28:D31)</f>
        <v>340</v>
      </c>
      <c r="E32" s="114">
        <f>D32-C32</f>
        <v>-46</v>
      </c>
      <c r="F32" s="161">
        <f>((D32/C32)-1)</f>
        <v>-0.11917098445595853</v>
      </c>
      <c r="G32" s="116"/>
    </row>
    <row r="33" spans="1:7" s="88" customFormat="1" ht="9.9" customHeight="1">
      <c r="A33" s="168"/>
      <c r="B33" s="170"/>
      <c r="D33" s="158"/>
      <c r="E33" s="164"/>
      <c r="F33" s="164"/>
      <c r="G33" s="116"/>
    </row>
    <row r="34" spans="1:7" s="88" customFormat="1" ht="15" customHeight="1">
      <c r="A34" s="166" t="s">
        <v>3417</v>
      </c>
      <c r="B34" s="170"/>
      <c r="D34" s="158"/>
      <c r="E34" s="164"/>
      <c r="F34" s="164"/>
      <c r="G34" s="116"/>
    </row>
    <row r="35" spans="1:7" s="88" customFormat="1" ht="15" customHeight="1">
      <c r="A35" s="168"/>
      <c r="B35" s="170" t="s">
        <v>3418</v>
      </c>
      <c r="C35" s="158">
        <v>266</v>
      </c>
      <c r="D35" s="158">
        <f>'ATR-I2.1'!D18</f>
        <v>229</v>
      </c>
      <c r="E35" s="114">
        <f t="shared" ref="E35:E46" si="0">D35-C35</f>
        <v>-37</v>
      </c>
      <c r="F35" s="161">
        <f t="shared" ref="F35:F46" si="1">((D35/C35)-1)</f>
        <v>-0.13909774436090228</v>
      </c>
      <c r="G35" s="116"/>
    </row>
    <row r="36" spans="1:7" s="88" customFormat="1" ht="15" customHeight="1">
      <c r="A36" s="168"/>
      <c r="B36" s="170" t="s">
        <v>3419</v>
      </c>
      <c r="C36" s="158">
        <v>15</v>
      </c>
      <c r="D36" s="158">
        <f>'ATR-I2.1'!D19</f>
        <v>5</v>
      </c>
      <c r="E36" s="114">
        <f t="shared" si="0"/>
        <v>-10</v>
      </c>
      <c r="F36" s="161">
        <f t="shared" si="1"/>
        <v>-0.66666666666666674</v>
      </c>
      <c r="G36" s="116"/>
    </row>
    <row r="37" spans="1:7" s="88" customFormat="1" ht="15" customHeight="1">
      <c r="A37" s="168"/>
      <c r="B37" s="170" t="s">
        <v>3420</v>
      </c>
      <c r="C37" s="158">
        <v>1422</v>
      </c>
      <c r="D37" s="158">
        <f>'ATR-I2.1'!D20</f>
        <v>1087</v>
      </c>
      <c r="E37" s="114">
        <f t="shared" si="0"/>
        <v>-335</v>
      </c>
      <c r="F37" s="161">
        <f t="shared" si="1"/>
        <v>-0.23558368495077353</v>
      </c>
      <c r="G37" s="116"/>
    </row>
    <row r="38" spans="1:7" s="88" customFormat="1" ht="15" customHeight="1">
      <c r="A38" s="168"/>
      <c r="B38" s="170" t="s">
        <v>3421</v>
      </c>
      <c r="C38" s="158">
        <v>49</v>
      </c>
      <c r="D38" s="158">
        <f>'ATR-I2.1'!D22</f>
        <v>50</v>
      </c>
      <c r="E38" s="114">
        <f t="shared" si="0"/>
        <v>1</v>
      </c>
      <c r="F38" s="161">
        <f t="shared" si="1"/>
        <v>2.0408163265306145E-2</v>
      </c>
      <c r="G38" s="116"/>
    </row>
    <row r="39" spans="1:7" s="88" customFormat="1" ht="15" customHeight="1">
      <c r="A39" s="168"/>
      <c r="B39" s="170" t="s">
        <v>3422</v>
      </c>
      <c r="C39" s="158">
        <v>524</v>
      </c>
      <c r="D39" s="158">
        <f>'ATR-I2.1'!D23</f>
        <v>462</v>
      </c>
      <c r="E39" s="114">
        <f t="shared" si="0"/>
        <v>-62</v>
      </c>
      <c r="F39" s="161">
        <f t="shared" si="1"/>
        <v>-0.11832061068702293</v>
      </c>
      <c r="G39" s="116"/>
    </row>
    <row r="40" spans="1:7" s="88" customFormat="1" ht="15" customHeight="1">
      <c r="A40" s="168"/>
      <c r="B40" s="170" t="s">
        <v>3423</v>
      </c>
      <c r="C40" s="158">
        <v>454</v>
      </c>
      <c r="D40" s="158">
        <f>'ATR-I2.1'!D24</f>
        <v>385</v>
      </c>
      <c r="E40" s="114">
        <f t="shared" si="0"/>
        <v>-69</v>
      </c>
      <c r="F40" s="161">
        <f t="shared" si="1"/>
        <v>-0.15198237885462551</v>
      </c>
      <c r="G40" s="116"/>
    </row>
    <row r="41" spans="1:7" s="88" customFormat="1" ht="15" customHeight="1">
      <c r="A41" s="168"/>
      <c r="B41" s="169" t="s">
        <v>3424</v>
      </c>
      <c r="C41" s="158">
        <v>192</v>
      </c>
      <c r="D41" s="158">
        <f>'ATR-I2.1'!D25</f>
        <v>190</v>
      </c>
      <c r="E41" s="114">
        <f t="shared" si="0"/>
        <v>-2</v>
      </c>
      <c r="F41" s="161">
        <f t="shared" si="1"/>
        <v>-1.041666666666663E-2</v>
      </c>
      <c r="G41" s="116"/>
    </row>
    <row r="42" spans="1:7" s="88" customFormat="1" ht="15" customHeight="1">
      <c r="A42" s="168"/>
      <c r="B42" s="170" t="s">
        <v>3425</v>
      </c>
      <c r="C42" s="158">
        <v>252</v>
      </c>
      <c r="D42" s="158">
        <f>'ATR-I2.1'!D26</f>
        <v>143</v>
      </c>
      <c r="E42" s="114">
        <f t="shared" si="0"/>
        <v>-109</v>
      </c>
      <c r="F42" s="161">
        <f t="shared" si="1"/>
        <v>-0.43253968253968256</v>
      </c>
      <c r="G42" s="116"/>
    </row>
    <row r="43" spans="1:7" s="88" customFormat="1" ht="15" customHeight="1">
      <c r="A43" s="168"/>
      <c r="B43" s="169" t="s">
        <v>3426</v>
      </c>
      <c r="C43" s="158">
        <v>154</v>
      </c>
      <c r="D43" s="158">
        <f>'ATR-I2.1'!D31</f>
        <v>130</v>
      </c>
      <c r="E43" s="114">
        <f t="shared" si="0"/>
        <v>-24</v>
      </c>
      <c r="F43" s="161">
        <f t="shared" si="1"/>
        <v>-0.1558441558441559</v>
      </c>
      <c r="G43" s="116"/>
    </row>
    <row r="44" spans="1:7" s="88" customFormat="1" ht="15" customHeight="1">
      <c r="A44" s="168"/>
      <c r="B44" s="170" t="s">
        <v>3427</v>
      </c>
      <c r="C44" s="158">
        <v>128</v>
      </c>
      <c r="D44" s="158">
        <f>'ATR-I2.1'!D32</f>
        <v>98</v>
      </c>
      <c r="E44" s="114">
        <f t="shared" si="0"/>
        <v>-30</v>
      </c>
      <c r="F44" s="161">
        <f t="shared" si="1"/>
        <v>-0.234375</v>
      </c>
      <c r="G44" s="116"/>
    </row>
    <row r="45" spans="1:7" s="88" customFormat="1" ht="15" customHeight="1">
      <c r="A45" s="168"/>
      <c r="B45" s="62" t="s">
        <v>3428</v>
      </c>
      <c r="C45" s="158">
        <v>327</v>
      </c>
      <c r="D45" s="158">
        <f>'ATR-I2.1'!D34</f>
        <v>316</v>
      </c>
      <c r="E45" s="114">
        <f t="shared" si="0"/>
        <v>-11</v>
      </c>
      <c r="F45" s="161">
        <f t="shared" si="1"/>
        <v>-3.3639143730886834E-2</v>
      </c>
      <c r="G45" s="116"/>
    </row>
    <row r="46" spans="1:7" s="88" customFormat="1" ht="15" customHeight="1">
      <c r="A46" s="168"/>
      <c r="B46" s="170" t="s">
        <v>3429</v>
      </c>
      <c r="C46" s="158">
        <v>219</v>
      </c>
      <c r="D46" s="158">
        <f>D11-SUM(D35:D45)</f>
        <v>167</v>
      </c>
      <c r="E46" s="114">
        <f t="shared" si="0"/>
        <v>-52</v>
      </c>
      <c r="F46" s="161">
        <f t="shared" si="1"/>
        <v>-0.23744292237442921</v>
      </c>
      <c r="G46" s="116"/>
    </row>
    <row r="47" spans="1:7" s="88" customFormat="1" ht="9.9" customHeight="1">
      <c r="A47" s="168"/>
      <c r="B47" s="170"/>
      <c r="D47" s="158"/>
      <c r="E47" s="164"/>
      <c r="F47" s="164"/>
      <c r="G47" s="116"/>
    </row>
    <row r="48" spans="1:7" s="88" customFormat="1" ht="15" customHeight="1">
      <c r="A48" s="165" t="s">
        <v>3430</v>
      </c>
      <c r="B48" s="55"/>
      <c r="D48" s="158"/>
      <c r="E48" s="164"/>
      <c r="F48" s="164"/>
      <c r="G48" s="116"/>
    </row>
    <row r="49" spans="1:211" s="88" customFormat="1" ht="15" customHeight="1">
      <c r="A49" s="166" t="s">
        <v>3417</v>
      </c>
      <c r="B49" s="170"/>
      <c r="D49" s="158"/>
      <c r="E49" s="164"/>
      <c r="F49" s="164"/>
      <c r="G49" s="116"/>
    </row>
    <row r="50" spans="1:211" s="88" customFormat="1" ht="15" customHeight="1">
      <c r="A50" s="165"/>
      <c r="B50" s="160" t="s">
        <v>3431</v>
      </c>
      <c r="C50" s="172">
        <v>287.65498652291103</v>
      </c>
      <c r="D50" s="172">
        <f>'ATR-I2.1'!I9</f>
        <v>238.73737059548947</v>
      </c>
      <c r="E50" s="114">
        <f t="shared" ref="E50:E61" si="2">D50-C50</f>
        <v>-48.917615927421565</v>
      </c>
      <c r="F50" s="161">
        <f t="shared" ref="F50:F61" si="3">((D50/C50)-1)</f>
        <v>-0.17005655462025304</v>
      </c>
      <c r="G50" s="116"/>
    </row>
    <row r="51" spans="1:211" s="88" customFormat="1" ht="15" customHeight="1">
      <c r="A51" s="168"/>
      <c r="B51" s="169" t="s">
        <v>3418</v>
      </c>
      <c r="C51" s="172">
        <v>327.90118586819858</v>
      </c>
      <c r="D51" s="172">
        <f>'ATR-I2.1'!I18</f>
        <v>283.41233400576726</v>
      </c>
      <c r="E51" s="114">
        <f t="shared" si="2"/>
        <v>-44.488851862431318</v>
      </c>
      <c r="F51" s="161">
        <f t="shared" si="3"/>
        <v>-0.13567761807459222</v>
      </c>
      <c r="G51" s="116"/>
    </row>
    <row r="52" spans="1:211" s="88" customFormat="1" ht="15" customHeight="1">
      <c r="A52" s="168"/>
      <c r="B52" s="169" t="s">
        <v>3419</v>
      </c>
      <c r="C52" s="172">
        <v>1004.6885465505693</v>
      </c>
      <c r="D52" s="172">
        <f>'ATR-I2.1'!I19</f>
        <v>332.88948069241019</v>
      </c>
      <c r="E52" s="114">
        <f t="shared" si="2"/>
        <v>-671.79906585815911</v>
      </c>
      <c r="F52" s="161">
        <f t="shared" si="3"/>
        <v>-0.66866400355082112</v>
      </c>
      <c r="G52" s="116"/>
    </row>
    <row r="53" spans="1:211" s="88" customFormat="1" ht="15" customHeight="1">
      <c r="A53" s="168"/>
      <c r="B53" s="169" t="s">
        <v>3420</v>
      </c>
      <c r="C53" s="172">
        <v>508.71833031632121</v>
      </c>
      <c r="D53" s="172">
        <f>'ATR-I2.1'!I20</f>
        <v>400.05446923776196</v>
      </c>
      <c r="E53" s="114">
        <f t="shared" si="2"/>
        <v>-108.66386107855925</v>
      </c>
      <c r="F53" s="161">
        <f t="shared" si="3"/>
        <v>-0.21360319572324438</v>
      </c>
      <c r="G53" s="116"/>
    </row>
    <row r="54" spans="1:211" s="88" customFormat="1" ht="15" customHeight="1">
      <c r="A54" s="165"/>
      <c r="B54" s="160" t="s">
        <v>3421</v>
      </c>
      <c r="C54" s="172">
        <v>429.29735412651132</v>
      </c>
      <c r="D54" s="172">
        <f>'ATR-I2.1'!I22</f>
        <v>431.77892918825563</v>
      </c>
      <c r="E54" s="114">
        <f t="shared" si="2"/>
        <v>2.4815750617443086</v>
      </c>
      <c r="F54" s="161">
        <f t="shared" si="3"/>
        <v>5.7805505621937314E-3</v>
      </c>
      <c r="G54" s="116"/>
    </row>
    <row r="55" spans="1:211" s="88" customFormat="1" ht="15" customHeight="1">
      <c r="A55" s="168"/>
      <c r="B55" s="170" t="s">
        <v>3422</v>
      </c>
      <c r="C55" s="172">
        <v>568.15717569501669</v>
      </c>
      <c r="D55" s="172">
        <f>'ATR-I2.1'!I23</f>
        <v>508.04961731327518</v>
      </c>
      <c r="E55" s="114">
        <f t="shared" si="2"/>
        <v>-60.107558381741512</v>
      </c>
      <c r="F55" s="161">
        <f t="shared" si="3"/>
        <v>-0.10579389111510029</v>
      </c>
      <c r="G55" s="116"/>
    </row>
    <row r="56" spans="1:211" s="88" customFormat="1" ht="15" customHeight="1">
      <c r="A56" s="168"/>
      <c r="B56" s="170" t="s">
        <v>3423</v>
      </c>
      <c r="C56" s="172">
        <v>213.77985383861977</v>
      </c>
      <c r="D56" s="172">
        <f>'ATR-I2.1'!I24</f>
        <v>182.86050830471683</v>
      </c>
      <c r="E56" s="114">
        <f t="shared" si="2"/>
        <v>-30.919345533902941</v>
      </c>
      <c r="F56" s="161">
        <f t="shared" si="3"/>
        <v>-0.14463170864193609</v>
      </c>
      <c r="G56" s="116"/>
    </row>
    <row r="57" spans="1:211" s="88" customFormat="1" ht="15" customHeight="1">
      <c r="A57" s="168"/>
      <c r="B57" s="169" t="s">
        <v>3424</v>
      </c>
      <c r="C57" s="172">
        <v>387.53431293395772</v>
      </c>
      <c r="D57" s="172">
        <f>'ATR-I2.1'!I25</f>
        <v>381.26580246418109</v>
      </c>
      <c r="E57" s="114">
        <f t="shared" si="2"/>
        <v>-6.2685104697766292</v>
      </c>
      <c r="F57" s="161">
        <f t="shared" si="3"/>
        <v>-1.6175368891386155E-2</v>
      </c>
      <c r="G57" s="116"/>
    </row>
    <row r="58" spans="1:211" s="88" customFormat="1" ht="15" customHeight="1">
      <c r="A58" s="165"/>
      <c r="B58" s="160" t="s">
        <v>3425</v>
      </c>
      <c r="C58" s="172">
        <v>226.80022680022682</v>
      </c>
      <c r="D58" s="172">
        <f>'ATR-I2.1'!I26</f>
        <v>144.39922852440145</v>
      </c>
      <c r="E58" s="114">
        <f t="shared" si="2"/>
        <v>-82.400998275825373</v>
      </c>
      <c r="F58" s="161">
        <f t="shared" si="3"/>
        <v>-0.36331973489782665</v>
      </c>
      <c r="G58" s="116"/>
    </row>
    <row r="59" spans="1:211" s="88" customFormat="1" ht="15" customHeight="1">
      <c r="A59" s="168"/>
      <c r="B59" s="170" t="s">
        <v>3426</v>
      </c>
      <c r="C59" s="172">
        <v>188.99647779291388</v>
      </c>
      <c r="D59" s="172">
        <f>'ATR-I2.1'!I31</f>
        <v>169.07270126154248</v>
      </c>
      <c r="E59" s="114">
        <f t="shared" si="2"/>
        <v>-19.923776531371402</v>
      </c>
      <c r="F59" s="161">
        <f t="shared" si="3"/>
        <v>-0.1054187716302426</v>
      </c>
      <c r="G59" s="116"/>
    </row>
    <row r="60" spans="1:211" s="88" customFormat="1" ht="15" customHeight="1">
      <c r="A60" s="168"/>
      <c r="B60" s="170" t="s">
        <v>3427</v>
      </c>
      <c r="C60" s="172">
        <v>175.79036998379433</v>
      </c>
      <c r="D60" s="172">
        <f>'ATR-I2.1'!I32</f>
        <v>135.9657033450338</v>
      </c>
      <c r="E60" s="114">
        <f t="shared" si="2"/>
        <v>-39.824666638760533</v>
      </c>
      <c r="F60" s="161">
        <f t="shared" si="3"/>
        <v>-0.22654634973708665</v>
      </c>
      <c r="G60" s="116"/>
    </row>
    <row r="61" spans="1:211" s="88" customFormat="1" ht="15" customHeight="1">
      <c r="A61" s="168"/>
      <c r="B61" s="62" t="s">
        <v>3428</v>
      </c>
      <c r="C61" s="172">
        <v>261.26558005752639</v>
      </c>
      <c r="D61" s="172">
        <f>'ATR-I2.1'!I34</f>
        <v>244.91377639992245</v>
      </c>
      <c r="E61" s="114">
        <f t="shared" si="2"/>
        <v>-16.351803657603938</v>
      </c>
      <c r="F61" s="161">
        <f t="shared" si="3"/>
        <v>-6.2586903540847394E-2</v>
      </c>
      <c r="G61" s="116"/>
    </row>
    <row r="62" spans="1:211" s="88" customFormat="1" ht="9.9" customHeight="1">
      <c r="A62" s="165"/>
      <c r="B62" s="55"/>
      <c r="D62" s="158"/>
      <c r="E62" s="164"/>
      <c r="F62" s="164"/>
      <c r="G62" s="173"/>
      <c r="H62" s="173"/>
      <c r="I62" s="174"/>
      <c r="J62" s="173"/>
      <c r="K62" s="174"/>
      <c r="L62" s="173"/>
      <c r="M62" s="174"/>
      <c r="N62" s="173"/>
      <c r="O62" s="174"/>
      <c r="P62" s="173"/>
      <c r="Q62" s="174"/>
      <c r="R62" s="173"/>
      <c r="S62" s="174"/>
      <c r="T62" s="173"/>
      <c r="U62" s="174"/>
      <c r="V62" s="173"/>
      <c r="W62" s="174"/>
      <c r="X62" s="173"/>
      <c r="Y62" s="174"/>
      <c r="Z62" s="173"/>
      <c r="AA62" s="174"/>
      <c r="AB62" s="173"/>
      <c r="AC62" s="174"/>
      <c r="AD62" s="173"/>
      <c r="AE62" s="174"/>
      <c r="AF62" s="173"/>
      <c r="AG62" s="174"/>
      <c r="AH62" s="173"/>
      <c r="AI62" s="174"/>
      <c r="AJ62" s="173"/>
      <c r="AK62" s="174"/>
      <c r="AL62" s="173"/>
      <c r="AM62" s="174"/>
      <c r="AN62" s="173"/>
      <c r="AO62" s="174"/>
      <c r="AP62" s="173"/>
      <c r="AQ62" s="174"/>
      <c r="AR62" s="173"/>
      <c r="AS62" s="174"/>
      <c r="AT62" s="173"/>
      <c r="AU62" s="174"/>
      <c r="AV62" s="173"/>
      <c r="AW62" s="174"/>
      <c r="AX62" s="173"/>
      <c r="AY62" s="174"/>
      <c r="AZ62" s="173"/>
      <c r="BA62" s="174"/>
      <c r="BB62" s="173"/>
      <c r="BC62" s="174"/>
      <c r="BD62" s="173"/>
      <c r="BE62" s="174"/>
      <c r="BF62" s="173"/>
      <c r="BG62" s="174"/>
      <c r="BH62" s="173"/>
      <c r="BI62" s="174"/>
      <c r="BJ62" s="173"/>
      <c r="BK62" s="174"/>
      <c r="BL62" s="173"/>
      <c r="BM62" s="174"/>
      <c r="BN62" s="173"/>
      <c r="BO62" s="174"/>
      <c r="BP62" s="173"/>
      <c r="BQ62" s="174"/>
      <c r="BR62" s="173"/>
      <c r="BS62" s="174"/>
      <c r="BT62" s="173"/>
      <c r="BU62" s="174"/>
      <c r="BV62" s="173"/>
      <c r="BW62" s="174"/>
      <c r="BX62" s="173"/>
      <c r="BY62" s="174"/>
      <c r="BZ62" s="173"/>
      <c r="CA62" s="174"/>
      <c r="CB62" s="173"/>
      <c r="CC62" s="174"/>
      <c r="CD62" s="173"/>
      <c r="CE62" s="174"/>
      <c r="CF62" s="173"/>
      <c r="CG62" s="174"/>
      <c r="CH62" s="173"/>
      <c r="CI62" s="174"/>
      <c r="CJ62" s="173"/>
      <c r="CK62" s="174"/>
      <c r="CL62" s="173"/>
      <c r="CM62" s="174"/>
      <c r="CN62" s="173"/>
      <c r="CO62" s="174"/>
      <c r="CP62" s="173"/>
      <c r="CQ62" s="174"/>
      <c r="CR62" s="173"/>
      <c r="CS62" s="174"/>
      <c r="CT62" s="173"/>
      <c r="CU62" s="174"/>
      <c r="CV62" s="173"/>
      <c r="CW62" s="174"/>
      <c r="CX62" s="173"/>
      <c r="CY62" s="174"/>
      <c r="CZ62" s="173"/>
      <c r="DA62" s="174"/>
      <c r="DB62" s="173"/>
      <c r="DC62" s="174"/>
      <c r="DD62" s="173"/>
      <c r="DE62" s="174"/>
      <c r="DF62" s="173"/>
      <c r="DG62" s="174"/>
      <c r="DH62" s="173"/>
      <c r="DI62" s="174"/>
      <c r="DJ62" s="173"/>
      <c r="DK62" s="174"/>
      <c r="DL62" s="173"/>
      <c r="DM62" s="174"/>
      <c r="DN62" s="173"/>
      <c r="DO62" s="174"/>
      <c r="DP62" s="173"/>
      <c r="DQ62" s="174"/>
      <c r="DR62" s="173"/>
      <c r="DS62" s="174"/>
      <c r="DT62" s="173"/>
      <c r="DU62" s="174"/>
      <c r="DV62" s="173"/>
      <c r="DW62" s="174"/>
      <c r="DX62" s="173"/>
      <c r="DY62" s="174"/>
      <c r="DZ62" s="173"/>
      <c r="EA62" s="174"/>
      <c r="EB62" s="173"/>
      <c r="EC62" s="174"/>
      <c r="ED62" s="173"/>
      <c r="EE62" s="174"/>
      <c r="EF62" s="173"/>
      <c r="EG62" s="174"/>
      <c r="EH62" s="173"/>
      <c r="EI62" s="174"/>
      <c r="EJ62" s="173"/>
      <c r="EK62" s="174"/>
      <c r="EL62" s="173"/>
      <c r="EM62" s="174"/>
      <c r="EN62" s="173"/>
      <c r="EO62" s="174"/>
      <c r="EP62" s="173"/>
      <c r="EQ62" s="174"/>
      <c r="ER62" s="173"/>
      <c r="ES62" s="174"/>
      <c r="ET62" s="173"/>
      <c r="EU62" s="174"/>
      <c r="EV62" s="173"/>
      <c r="EW62" s="174"/>
      <c r="EX62" s="173"/>
      <c r="EY62" s="174"/>
      <c r="EZ62" s="173"/>
      <c r="FA62" s="174"/>
      <c r="FB62" s="173"/>
      <c r="FC62" s="174"/>
      <c r="FD62" s="173"/>
      <c r="FE62" s="174"/>
      <c r="FF62" s="173"/>
      <c r="FG62" s="174"/>
      <c r="FH62" s="173"/>
      <c r="FI62" s="174"/>
      <c r="FJ62" s="173"/>
      <c r="FK62" s="174"/>
      <c r="FL62" s="173"/>
      <c r="FM62" s="174"/>
      <c r="FN62" s="173"/>
      <c r="FO62" s="174"/>
      <c r="FP62" s="173"/>
      <c r="FQ62" s="174"/>
      <c r="FR62" s="173"/>
      <c r="FS62" s="174"/>
      <c r="FT62" s="173"/>
      <c r="FU62" s="174"/>
      <c r="FV62" s="173"/>
      <c r="FW62" s="174"/>
      <c r="FX62" s="173"/>
      <c r="FY62" s="174"/>
      <c r="FZ62" s="173"/>
      <c r="GA62" s="174"/>
      <c r="GB62" s="173"/>
      <c r="GC62" s="174"/>
      <c r="GD62" s="173"/>
      <c r="GE62" s="174"/>
      <c r="GF62" s="173"/>
      <c r="GG62" s="174"/>
      <c r="GH62" s="173"/>
      <c r="GI62" s="174"/>
      <c r="GJ62" s="173"/>
      <c r="GK62" s="174"/>
      <c r="GL62" s="173"/>
      <c r="GM62" s="174"/>
      <c r="GN62" s="173"/>
      <c r="GO62" s="174"/>
      <c r="GP62" s="173"/>
      <c r="GQ62" s="174"/>
      <c r="GR62" s="173"/>
      <c r="GS62" s="174"/>
      <c r="GT62" s="173"/>
      <c r="GU62" s="174"/>
      <c r="GV62" s="173"/>
      <c r="GW62" s="174"/>
      <c r="GX62" s="173"/>
      <c r="GY62" s="174"/>
      <c r="GZ62" s="173"/>
      <c r="HA62" s="174"/>
      <c r="HB62" s="173"/>
      <c r="HC62" s="174"/>
    </row>
    <row r="63" spans="1:211" s="88" customFormat="1" ht="15" customHeight="1">
      <c r="A63" s="166" t="s">
        <v>3432</v>
      </c>
      <c r="B63" s="170"/>
      <c r="D63" s="158"/>
      <c r="E63" s="164"/>
      <c r="F63" s="164"/>
      <c r="G63" s="116"/>
    </row>
    <row r="64" spans="1:211" s="88" customFormat="1" ht="15" customHeight="1">
      <c r="A64" s="175" t="s">
        <v>3406</v>
      </c>
      <c r="B64" s="169"/>
      <c r="D64" s="158"/>
      <c r="E64" s="164"/>
      <c r="F64" s="164"/>
      <c r="G64" s="116"/>
    </row>
    <row r="65" spans="1:7" s="88" customFormat="1" ht="15" customHeight="1">
      <c r="A65" s="176"/>
      <c r="B65" s="169" t="s">
        <v>35</v>
      </c>
      <c r="C65" s="158">
        <v>324</v>
      </c>
      <c r="D65" s="158">
        <f>'ATR-A2_II'!C9</f>
        <v>268</v>
      </c>
      <c r="E65" s="114">
        <f>D65-C65</f>
        <v>-56</v>
      </c>
      <c r="F65" s="161">
        <f>((D65/C65)-1)</f>
        <v>-0.1728395061728395</v>
      </c>
      <c r="G65" s="116"/>
    </row>
    <row r="66" spans="1:7" s="88" customFormat="1" ht="15" customHeight="1">
      <c r="A66" s="165"/>
      <c r="B66" s="169" t="s">
        <v>36</v>
      </c>
      <c r="C66" s="158">
        <v>5</v>
      </c>
      <c r="D66" s="158">
        <f>'ATR-A2_II'!D9</f>
        <v>5</v>
      </c>
      <c r="E66" s="114">
        <f>D66-C66</f>
        <v>0</v>
      </c>
      <c r="F66" s="161">
        <f>((D66/C66)-1)</f>
        <v>0</v>
      </c>
      <c r="G66" s="116"/>
    </row>
    <row r="67" spans="1:7" s="88" customFormat="1" ht="15" customHeight="1">
      <c r="A67" s="176"/>
      <c r="B67" s="169" t="s">
        <v>3407</v>
      </c>
      <c r="C67" s="158">
        <v>0</v>
      </c>
      <c r="D67" s="158">
        <f>'ATR-A2_II'!E9</f>
        <v>1</v>
      </c>
      <c r="E67" s="114">
        <v>0</v>
      </c>
      <c r="F67" s="164"/>
      <c r="G67" s="115"/>
    </row>
    <row r="68" spans="1:7" s="88" customFormat="1" ht="9.9" customHeight="1">
      <c r="A68" s="168"/>
      <c r="B68" s="170"/>
      <c r="D68" s="158"/>
      <c r="E68" s="164"/>
      <c r="F68" s="164"/>
      <c r="G68" s="116"/>
    </row>
    <row r="69" spans="1:7" s="88" customFormat="1" ht="15" customHeight="1">
      <c r="A69" s="165" t="s">
        <v>3408</v>
      </c>
      <c r="B69" s="55"/>
      <c r="D69" s="158"/>
      <c r="E69" s="164"/>
      <c r="F69" s="164"/>
      <c r="G69" s="116"/>
    </row>
    <row r="70" spans="1:7" s="88" customFormat="1" ht="15" customHeight="1">
      <c r="A70" s="168"/>
      <c r="B70" s="170" t="s">
        <v>3409</v>
      </c>
      <c r="C70" s="158">
        <v>148</v>
      </c>
      <c r="D70" s="158">
        <f>'ATR-A3_II'!E21</f>
        <v>120</v>
      </c>
      <c r="E70" s="114">
        <f>D70-C70</f>
        <v>-28</v>
      </c>
      <c r="F70" s="161">
        <f>((D70/C70)-1)</f>
        <v>-0.18918918918918914</v>
      </c>
      <c r="G70" s="116"/>
    </row>
    <row r="71" spans="1:7" s="88" customFormat="1" ht="15" customHeight="1">
      <c r="A71" s="168"/>
      <c r="B71" s="169" t="s">
        <v>3410</v>
      </c>
      <c r="C71" s="158">
        <v>181</v>
      </c>
      <c r="D71" s="158">
        <f>'ATR-A3_II'!E33</f>
        <v>154</v>
      </c>
      <c r="E71" s="114">
        <f>D71-C71</f>
        <v>-27</v>
      </c>
      <c r="F71" s="161">
        <f>((D71/C71)-1)</f>
        <v>-0.149171270718232</v>
      </c>
      <c r="G71" s="116"/>
    </row>
    <row r="72" spans="1:7" s="88" customFormat="1" ht="9.9" customHeight="1">
      <c r="A72" s="165"/>
      <c r="B72" s="55"/>
      <c r="D72" s="158"/>
      <c r="E72" s="164"/>
      <c r="F72" s="164"/>
      <c r="G72" s="116"/>
    </row>
    <row r="73" spans="1:7" s="88" customFormat="1" ht="15" customHeight="1">
      <c r="A73" s="166" t="s">
        <v>3411</v>
      </c>
      <c r="B73" s="169"/>
      <c r="D73" s="158"/>
      <c r="E73" s="164"/>
      <c r="F73" s="164"/>
      <c r="G73" s="116"/>
    </row>
    <row r="74" spans="1:7" s="88" customFormat="1" ht="15" customHeight="1">
      <c r="A74" s="168"/>
      <c r="B74" s="169" t="s">
        <v>3433</v>
      </c>
      <c r="C74" s="158">
        <v>95</v>
      </c>
      <c r="D74" s="158">
        <v>85</v>
      </c>
      <c r="E74" s="114">
        <f>D74-C74</f>
        <v>-10</v>
      </c>
      <c r="F74" s="161">
        <f>((D74/C74)-1)</f>
        <v>-0.10526315789473684</v>
      </c>
      <c r="G74" s="116"/>
    </row>
    <row r="75" spans="1:7" s="88" customFormat="1" ht="15" customHeight="1">
      <c r="A75" s="165"/>
      <c r="B75" s="169" t="s">
        <v>3412</v>
      </c>
      <c r="C75" s="158">
        <v>23</v>
      </c>
      <c r="D75" s="158">
        <v>19</v>
      </c>
      <c r="E75" s="114">
        <f>D75-C75</f>
        <v>-4</v>
      </c>
      <c r="F75" s="161">
        <f>((D75/C75)-1)</f>
        <v>-0.17391304347826086</v>
      </c>
      <c r="G75" s="116"/>
    </row>
    <row r="76" spans="1:7" s="88" customFormat="1" ht="15" customHeight="1">
      <c r="A76" s="168"/>
      <c r="B76" s="169" t="s">
        <v>3414</v>
      </c>
      <c r="C76" s="158">
        <v>203</v>
      </c>
      <c r="D76" s="158">
        <v>164</v>
      </c>
      <c r="E76" s="114">
        <f>D76-C76</f>
        <v>-39</v>
      </c>
      <c r="F76" s="161">
        <f>((D76/C76)-1)</f>
        <v>-0.19211822660098521</v>
      </c>
      <c r="G76" s="116"/>
    </row>
    <row r="77" spans="1:7" s="88" customFormat="1" ht="15" customHeight="1">
      <c r="A77" s="168"/>
      <c r="B77" s="169" t="s">
        <v>3416</v>
      </c>
      <c r="C77" s="158">
        <v>8</v>
      </c>
      <c r="D77" s="158">
        <f>D12-SUM(D74:D76)</f>
        <v>6</v>
      </c>
      <c r="E77" s="114">
        <f>D77-C77</f>
        <v>-2</v>
      </c>
      <c r="F77" s="161">
        <f>((D77/C77)-1)</f>
        <v>-0.25</v>
      </c>
      <c r="G77" s="116"/>
    </row>
    <row r="78" spans="1:7" s="2" customFormat="1" ht="9.9" customHeight="1">
      <c r="A78" s="177"/>
      <c r="B78" s="76"/>
      <c r="C78" s="76"/>
      <c r="D78" s="76"/>
      <c r="E78" s="76"/>
      <c r="F78" s="76"/>
      <c r="G78" s="76"/>
    </row>
    <row r="79" spans="1:7" s="2" customFormat="1" ht="21" customHeight="1">
      <c r="A79" s="266" t="s">
        <v>3434</v>
      </c>
      <c r="B79" s="267"/>
      <c r="C79" s="267"/>
      <c r="D79" s="267"/>
      <c r="E79" s="267"/>
      <c r="F79" s="267"/>
      <c r="G79" s="267"/>
    </row>
    <row r="80" spans="1:7" s="15" customFormat="1" ht="15" customHeight="1">
      <c r="A80" s="178"/>
      <c r="B80" s="55"/>
      <c r="C80" s="55"/>
      <c r="D80" s="66"/>
      <c r="E80" s="66"/>
      <c r="F80" s="66"/>
      <c r="G80" s="66"/>
    </row>
    <row r="81" spans="1:7" s="15" customFormat="1" ht="15" customHeight="1">
      <c r="A81" s="176"/>
      <c r="B81" s="160"/>
      <c r="C81" s="160"/>
      <c r="D81" s="66"/>
      <c r="E81" s="66"/>
      <c r="F81" s="66"/>
      <c r="G81" s="66"/>
    </row>
    <row r="82" spans="1:7" s="15" customFormat="1" ht="15" customHeight="1">
      <c r="A82" s="178"/>
      <c r="B82" s="55"/>
      <c r="C82" s="55"/>
      <c r="D82" s="66"/>
      <c r="E82" s="66"/>
      <c r="F82" s="66"/>
      <c r="G82" s="66"/>
    </row>
    <row r="83" spans="1:7" s="15" customFormat="1" ht="15" customHeight="1">
      <c r="A83" s="168"/>
      <c r="B83" s="56"/>
      <c r="C83" s="56"/>
      <c r="D83" s="66"/>
      <c r="E83" s="66"/>
      <c r="F83" s="66"/>
      <c r="G83" s="66"/>
    </row>
    <row r="84" spans="1:7" s="15" customFormat="1" ht="24.75" customHeight="1">
      <c r="A84" s="168"/>
      <c r="B84" s="62"/>
      <c r="C84" s="62"/>
      <c r="D84" s="66"/>
      <c r="E84" s="66"/>
      <c r="F84" s="66"/>
      <c r="G84" s="66"/>
    </row>
    <row r="85" spans="1:7" s="15" customFormat="1" ht="24.75" customHeight="1">
      <c r="A85" s="168"/>
      <c r="B85" s="62"/>
      <c r="C85" s="62"/>
      <c r="D85" s="66"/>
      <c r="E85" s="66"/>
      <c r="F85" s="66"/>
      <c r="G85" s="66"/>
    </row>
    <row r="86" spans="1:7" s="15" customFormat="1" ht="15" customHeight="1">
      <c r="A86" s="168"/>
      <c r="B86" s="56"/>
      <c r="C86" s="56"/>
      <c r="D86" s="66"/>
      <c r="E86" s="66"/>
      <c r="F86" s="66"/>
      <c r="G86" s="66"/>
    </row>
    <row r="87" spans="1:7" s="15" customFormat="1" ht="15" customHeight="1">
      <c r="A87" s="168"/>
      <c r="B87" s="56"/>
      <c r="C87" s="56"/>
      <c r="D87" s="66"/>
      <c r="E87" s="66"/>
      <c r="F87" s="66"/>
      <c r="G87" s="66"/>
    </row>
    <row r="88" spans="1:7" s="15" customFormat="1" ht="15" customHeight="1">
      <c r="A88" s="168"/>
      <c r="B88" s="62"/>
      <c r="C88" s="62"/>
      <c r="D88" s="66"/>
      <c r="E88" s="66"/>
      <c r="F88" s="66"/>
      <c r="G88" s="66"/>
    </row>
    <row r="89" spans="1:7" s="15" customFormat="1" ht="15" customHeight="1">
      <c r="A89" s="168"/>
      <c r="B89" s="56"/>
      <c r="C89" s="56"/>
      <c r="D89" s="66"/>
      <c r="E89" s="66"/>
      <c r="F89" s="66"/>
      <c r="G89" s="66"/>
    </row>
    <row r="90" spans="1:7" s="15" customFormat="1" ht="15" customHeight="1">
      <c r="A90" s="179"/>
      <c r="B90" s="180"/>
      <c r="C90" s="180"/>
      <c r="D90" s="66"/>
      <c r="E90" s="66"/>
      <c r="F90" s="66"/>
      <c r="G90" s="66"/>
    </row>
    <row r="91" spans="1:7" s="15" customFormat="1" ht="15" customHeight="1">
      <c r="A91" s="168"/>
      <c r="B91" s="56"/>
      <c r="C91" s="56"/>
      <c r="D91" s="66"/>
      <c r="E91" s="66"/>
      <c r="F91" s="66"/>
      <c r="G91" s="66"/>
    </row>
    <row r="92" spans="1:7" s="15" customFormat="1" ht="15" customHeight="1">
      <c r="A92" s="168"/>
      <c r="B92" s="56"/>
      <c r="C92" s="56"/>
      <c r="D92" s="66"/>
      <c r="E92" s="66"/>
      <c r="F92" s="66"/>
      <c r="G92" s="66"/>
    </row>
    <row r="93" spans="1:7" s="15" customFormat="1" ht="24.75" customHeight="1">
      <c r="A93" s="168"/>
      <c r="B93" s="62"/>
      <c r="C93" s="62"/>
      <c r="D93" s="66"/>
      <c r="E93" s="66"/>
      <c r="F93" s="66"/>
      <c r="G93" s="66"/>
    </row>
    <row r="94" spans="1:7" s="15" customFormat="1" ht="15" customHeight="1">
      <c r="A94" s="168"/>
      <c r="B94" s="56"/>
      <c r="C94" s="56"/>
      <c r="D94" s="66"/>
      <c r="E94" s="66"/>
      <c r="F94" s="66"/>
      <c r="G94" s="66"/>
    </row>
    <row r="95" spans="1:7" s="15" customFormat="1" ht="15" customHeight="1">
      <c r="A95" s="168"/>
      <c r="B95" s="56"/>
      <c r="C95" s="56"/>
      <c r="D95" s="66"/>
      <c r="E95" s="66"/>
      <c r="F95" s="66"/>
      <c r="G95" s="66"/>
    </row>
    <row r="96" spans="1:7" s="15" customFormat="1" ht="24.75" customHeight="1">
      <c r="A96" s="168"/>
      <c r="B96" s="62"/>
      <c r="C96" s="62"/>
      <c r="D96" s="66"/>
      <c r="E96" s="66"/>
      <c r="F96" s="66"/>
      <c r="G96" s="66"/>
    </row>
    <row r="97" spans="1:7" s="15" customFormat="1" ht="15" customHeight="1">
      <c r="A97" s="178"/>
      <c r="B97" s="63"/>
      <c r="C97" s="63"/>
      <c r="D97" s="66"/>
      <c r="E97" s="66"/>
      <c r="F97" s="66"/>
      <c r="G97" s="66"/>
    </row>
    <row r="98" spans="1:7" s="15" customFormat="1" ht="15" customHeight="1">
      <c r="A98" s="176"/>
      <c r="B98" s="62"/>
      <c r="C98" s="62"/>
      <c r="D98" s="66"/>
      <c r="E98" s="66"/>
      <c r="F98" s="66"/>
      <c r="G98" s="66"/>
    </row>
    <row r="99" spans="1:7" s="15" customFormat="1" ht="15" customHeight="1">
      <c r="A99" s="178"/>
      <c r="B99" s="55"/>
      <c r="C99" s="55"/>
      <c r="D99" s="66"/>
      <c r="E99" s="66"/>
      <c r="F99" s="66"/>
      <c r="G99" s="66"/>
    </row>
    <row r="100" spans="1:7" s="15" customFormat="1" ht="15" customHeight="1">
      <c r="A100" s="176"/>
      <c r="B100" s="160"/>
      <c r="C100" s="160"/>
      <c r="D100" s="66"/>
      <c r="E100" s="66"/>
      <c r="F100" s="66"/>
      <c r="G100" s="66"/>
    </row>
    <row r="101" spans="1:7" s="15" customFormat="1" ht="15" customHeight="1">
      <c r="A101" s="178"/>
      <c r="B101" s="55"/>
      <c r="C101" s="55"/>
      <c r="D101" s="66"/>
      <c r="E101" s="66"/>
      <c r="F101" s="66"/>
      <c r="G101" s="66"/>
    </row>
    <row r="102" spans="1:7" s="15" customFormat="1" ht="15" customHeight="1">
      <c r="A102" s="168"/>
      <c r="B102" s="56"/>
      <c r="C102" s="56"/>
      <c r="D102" s="66"/>
      <c r="E102" s="66"/>
      <c r="F102" s="66"/>
      <c r="G102" s="66"/>
    </row>
    <row r="103" spans="1:7" s="15" customFormat="1" ht="15" customHeight="1">
      <c r="A103" s="168"/>
      <c r="B103" s="56"/>
      <c r="C103" s="56"/>
      <c r="D103" s="66"/>
      <c r="E103" s="66"/>
      <c r="F103" s="66"/>
      <c r="G103" s="66"/>
    </row>
    <row r="104" spans="1:7" s="15" customFormat="1" ht="15" customHeight="1">
      <c r="A104" s="168"/>
      <c r="B104" s="56"/>
      <c r="C104" s="56"/>
      <c r="D104" s="66"/>
      <c r="E104" s="66"/>
      <c r="F104" s="66"/>
      <c r="G104" s="66"/>
    </row>
    <row r="105" spans="1:7" s="15" customFormat="1" ht="15" customHeight="1">
      <c r="A105" s="179"/>
      <c r="B105" s="180"/>
      <c r="C105" s="180"/>
      <c r="D105" s="66"/>
      <c r="E105" s="66"/>
      <c r="F105" s="66"/>
      <c r="G105" s="66"/>
    </row>
    <row r="106" spans="1:7" s="15" customFormat="1" ht="15" customHeight="1">
      <c r="A106" s="168"/>
      <c r="B106" s="56"/>
      <c r="C106" s="56"/>
      <c r="D106" s="66"/>
      <c r="E106" s="66"/>
      <c r="F106" s="66"/>
      <c r="G106" s="66"/>
    </row>
    <row r="107" spans="1:7" s="15" customFormat="1" ht="24.75" customHeight="1">
      <c r="A107" s="168"/>
      <c r="B107" s="62"/>
      <c r="C107" s="62"/>
      <c r="D107" s="66"/>
      <c r="E107" s="66"/>
      <c r="F107" s="66"/>
      <c r="G107" s="66"/>
    </row>
    <row r="108" spans="1:7" s="15" customFormat="1" ht="15" customHeight="1">
      <c r="A108" s="168"/>
      <c r="B108" s="56"/>
      <c r="C108" s="56"/>
      <c r="D108" s="66"/>
      <c r="E108" s="66"/>
      <c r="F108" s="66"/>
      <c r="G108" s="66"/>
    </row>
    <row r="109" spans="1:7" s="15" customFormat="1" ht="15" customHeight="1">
      <c r="A109" s="168"/>
      <c r="B109" s="62"/>
      <c r="C109" s="62"/>
      <c r="D109" s="66"/>
      <c r="E109" s="66"/>
      <c r="F109" s="66"/>
      <c r="G109" s="66"/>
    </row>
    <row r="110" spans="1:7" s="15" customFormat="1" ht="15" customHeight="1">
      <c r="A110" s="179"/>
      <c r="B110" s="63"/>
      <c r="C110" s="63"/>
      <c r="D110" s="66"/>
      <c r="E110" s="66"/>
      <c r="F110" s="66"/>
      <c r="G110" s="66"/>
    </row>
    <row r="111" spans="1:7" s="15" customFormat="1" ht="15" customHeight="1">
      <c r="A111" s="168"/>
      <c r="B111" s="56"/>
      <c r="C111" s="56"/>
      <c r="D111" s="66"/>
      <c r="E111" s="66"/>
      <c r="F111" s="66"/>
      <c r="G111" s="66"/>
    </row>
    <row r="112" spans="1:7" s="15" customFormat="1" ht="24.75" customHeight="1">
      <c r="A112" s="168"/>
      <c r="B112" s="62"/>
      <c r="C112" s="62"/>
      <c r="D112" s="66"/>
      <c r="E112" s="66"/>
      <c r="F112" s="66"/>
      <c r="G112" s="66"/>
    </row>
    <row r="113" spans="1:7" s="15" customFormat="1" ht="15" customHeight="1">
      <c r="A113" s="168"/>
      <c r="B113" s="56"/>
      <c r="C113" s="56"/>
      <c r="D113" s="66"/>
      <c r="E113" s="66"/>
      <c r="F113" s="66"/>
      <c r="G113" s="66"/>
    </row>
    <row r="114" spans="1:7" s="15" customFormat="1" ht="15" customHeight="1">
      <c r="A114" s="178"/>
      <c r="B114" s="63"/>
      <c r="C114" s="63"/>
      <c r="D114" s="66"/>
      <c r="E114" s="66"/>
      <c r="F114" s="66"/>
      <c r="G114" s="66"/>
    </row>
    <row r="115" spans="1:7" s="15" customFormat="1" ht="15" customHeight="1">
      <c r="A115" s="176"/>
      <c r="B115" s="62"/>
      <c r="C115" s="62"/>
      <c r="D115" s="66"/>
      <c r="E115" s="66"/>
      <c r="F115" s="66"/>
      <c r="G115" s="66"/>
    </row>
    <row r="116" spans="1:7" s="15" customFormat="1" ht="15" customHeight="1">
      <c r="A116" s="178"/>
      <c r="B116" s="63"/>
      <c r="C116" s="63"/>
      <c r="D116" s="66"/>
      <c r="E116" s="66"/>
      <c r="F116" s="66"/>
      <c r="G116" s="66"/>
    </row>
    <row r="117" spans="1:7" s="15" customFormat="1" ht="15" customHeight="1">
      <c r="A117" s="176"/>
      <c r="B117" s="62"/>
      <c r="C117" s="62"/>
      <c r="D117" s="66"/>
      <c r="E117" s="66"/>
      <c r="F117" s="66"/>
      <c r="G117" s="66"/>
    </row>
    <row r="118" spans="1:7" s="15" customFormat="1" ht="9" customHeight="1">
      <c r="A118" s="178"/>
      <c r="B118" s="62"/>
      <c r="C118" s="62"/>
      <c r="D118" s="89"/>
      <c r="E118" s="89"/>
      <c r="F118" s="89"/>
      <c r="G118" s="89"/>
    </row>
    <row r="119" spans="1:7" s="15" customFormat="1" ht="36" customHeight="1">
      <c r="A119" s="181"/>
      <c r="B119" s="141"/>
      <c r="C119" s="141"/>
      <c r="D119" s="141"/>
      <c r="E119" s="141"/>
      <c r="F119" s="141"/>
      <c r="G119" s="141"/>
    </row>
    <row r="120" spans="1:7" s="15" customFormat="1" ht="15" customHeight="1">
      <c r="A120" s="182"/>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3"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3"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3"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3"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3"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3"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3"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3"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3"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3"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3"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3"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3"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3"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3"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3"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3"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3"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3"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3"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3"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3"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3"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3"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3"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3"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3"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3"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3"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3"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3"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3"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3"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3"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3"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3"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3"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3"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3"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3"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3"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3"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3"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3"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3"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3"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3"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3"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3"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3"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3"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3"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3"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3"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3"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3"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3"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3"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3"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3"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3"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3"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3"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3"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3"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3"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3"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3"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3"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3"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24" activePane="bottomLeft" state="frozen"/>
      <selection pane="bottomLeft" activeCell="B11" sqref="B11:D25"/>
    </sheetView>
  </sheetViews>
  <sheetFormatPr baseColWidth="10" defaultColWidth="11.44140625" defaultRowHeight="24.75" customHeight="1"/>
  <cols>
    <col min="1" max="1" width="54.2187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SUM(B11:B28)</f>
        <v>268</v>
      </c>
      <c r="C9" s="65">
        <f>SUM(C11:C28)</f>
        <v>5</v>
      </c>
      <c r="D9" s="65">
        <f>SUM(D11:D28)</f>
        <v>1</v>
      </c>
      <c r="E9" s="65">
        <f>SUM(E11:E28)</f>
        <v>274</v>
      </c>
      <c r="F9" s="10"/>
    </row>
    <row r="10" spans="1:9" s="8" customFormat="1" ht="9" customHeight="1">
      <c r="A10" s="62"/>
      <c r="B10" s="66"/>
      <c r="C10" s="66"/>
      <c r="D10" s="66"/>
      <c r="E10" s="65"/>
    </row>
    <row r="11" spans="1:9" s="88" customFormat="1" ht="12" customHeight="1">
      <c r="A11" s="85" t="s">
        <v>3351</v>
      </c>
      <c r="B11" s="96">
        <v>14</v>
      </c>
      <c r="C11" s="96">
        <v>0</v>
      </c>
      <c r="D11" s="96">
        <v>0</v>
      </c>
      <c r="E11" s="65">
        <f t="shared" ref="E11:E25" si="0">SUM(B11:D11)</f>
        <v>14</v>
      </c>
      <c r="F11" s="41"/>
      <c r="G11" s="15"/>
      <c r="H11" s="15"/>
      <c r="I11" s="15"/>
    </row>
    <row r="12" spans="1:9" s="88" customFormat="1" ht="12" customHeight="1">
      <c r="A12" s="85" t="s">
        <v>3352</v>
      </c>
      <c r="B12" s="96">
        <v>30</v>
      </c>
      <c r="C12" s="96">
        <v>0</v>
      </c>
      <c r="D12" s="96">
        <v>0</v>
      </c>
      <c r="E12" s="65">
        <f t="shared" si="0"/>
        <v>30</v>
      </c>
      <c r="F12" s="41"/>
      <c r="G12" s="15"/>
      <c r="H12" s="15"/>
      <c r="I12" s="15"/>
    </row>
    <row r="13" spans="1:9" s="88" customFormat="1" ht="12" customHeight="1">
      <c r="A13" s="85" t="s">
        <v>3353</v>
      </c>
      <c r="B13" s="96">
        <v>9</v>
      </c>
      <c r="C13" s="96">
        <v>0</v>
      </c>
      <c r="D13" s="96">
        <v>0</v>
      </c>
      <c r="E13" s="65">
        <f t="shared" si="0"/>
        <v>9</v>
      </c>
      <c r="F13" s="41"/>
      <c r="G13" s="15"/>
      <c r="H13" s="15"/>
      <c r="I13" s="15"/>
    </row>
    <row r="14" spans="1:9" s="88" customFormat="1" ht="12" customHeight="1">
      <c r="A14" s="85" t="s">
        <v>3354</v>
      </c>
      <c r="B14" s="96">
        <v>36</v>
      </c>
      <c r="C14" s="96">
        <v>0</v>
      </c>
      <c r="D14" s="96">
        <v>0</v>
      </c>
      <c r="E14" s="65">
        <f t="shared" si="0"/>
        <v>36</v>
      </c>
      <c r="F14" s="41"/>
      <c r="G14" s="15"/>
      <c r="H14" s="15"/>
      <c r="I14" s="15"/>
    </row>
    <row r="15" spans="1:9" s="88" customFormat="1" ht="12" customHeight="1">
      <c r="A15" s="85" t="s">
        <v>3355</v>
      </c>
      <c r="B15" s="96">
        <v>35</v>
      </c>
      <c r="C15" s="96">
        <v>0</v>
      </c>
      <c r="D15" s="96">
        <v>0</v>
      </c>
      <c r="E15" s="65">
        <f t="shared" si="0"/>
        <v>35</v>
      </c>
      <c r="F15" s="41"/>
      <c r="G15" s="15"/>
      <c r="H15" s="15"/>
      <c r="I15" s="15"/>
    </row>
    <row r="16" spans="1:9" s="88" customFormat="1" ht="12" customHeight="1">
      <c r="A16" s="85" t="s">
        <v>3356</v>
      </c>
      <c r="B16" s="96">
        <v>0</v>
      </c>
      <c r="C16" s="96">
        <v>1</v>
      </c>
      <c r="D16" s="96">
        <v>0</v>
      </c>
      <c r="E16" s="65">
        <f t="shared" si="0"/>
        <v>1</v>
      </c>
      <c r="F16" s="41"/>
      <c r="G16" s="15"/>
      <c r="H16" s="15"/>
      <c r="I16" s="15"/>
    </row>
    <row r="17" spans="1:9" s="88" customFormat="1" ht="12" customHeight="1">
      <c r="A17" s="85" t="s">
        <v>3357</v>
      </c>
      <c r="B17" s="96">
        <v>2</v>
      </c>
      <c r="C17" s="96">
        <v>0</v>
      </c>
      <c r="D17" s="96">
        <v>0</v>
      </c>
      <c r="E17" s="65">
        <f t="shared" si="0"/>
        <v>2</v>
      </c>
      <c r="F17" s="41"/>
      <c r="G17" s="15"/>
      <c r="H17" s="15"/>
      <c r="I17" s="15"/>
    </row>
    <row r="18" spans="1:9" s="88" customFormat="1" ht="12" customHeight="1">
      <c r="A18" s="85" t="s">
        <v>3358</v>
      </c>
      <c r="B18" s="96">
        <v>21</v>
      </c>
      <c r="C18" s="96">
        <v>0</v>
      </c>
      <c r="D18" s="96">
        <v>0</v>
      </c>
      <c r="E18" s="65">
        <f t="shared" si="0"/>
        <v>21</v>
      </c>
      <c r="F18" s="41"/>
      <c r="G18" s="15"/>
      <c r="H18" s="15"/>
      <c r="I18" s="15"/>
    </row>
    <row r="19" spans="1:9" s="88" customFormat="1" ht="12" customHeight="1">
      <c r="A19" s="85" t="s">
        <v>3359</v>
      </c>
      <c r="B19" s="96">
        <v>56</v>
      </c>
      <c r="C19" s="96">
        <v>0</v>
      </c>
      <c r="D19" s="96">
        <v>0</v>
      </c>
      <c r="E19" s="65">
        <f t="shared" si="0"/>
        <v>56</v>
      </c>
      <c r="F19" s="41"/>
      <c r="G19" s="15"/>
      <c r="H19" s="15"/>
      <c r="I19" s="15"/>
    </row>
    <row r="20" spans="1:9" s="88" customFormat="1" ht="12" customHeight="1">
      <c r="A20" s="85" t="s">
        <v>3360</v>
      </c>
      <c r="B20" s="96">
        <v>31</v>
      </c>
      <c r="C20" s="96">
        <v>0</v>
      </c>
      <c r="D20" s="96">
        <v>0</v>
      </c>
      <c r="E20" s="65">
        <f t="shared" si="0"/>
        <v>31</v>
      </c>
      <c r="F20" s="41"/>
      <c r="G20" s="15"/>
      <c r="H20" s="15"/>
      <c r="I20" s="15"/>
    </row>
    <row r="21" spans="1:9" s="88" customFormat="1" ht="12" customHeight="1">
      <c r="A21" s="85" t="s">
        <v>3361</v>
      </c>
      <c r="B21" s="96">
        <v>21</v>
      </c>
      <c r="C21" s="96">
        <v>2</v>
      </c>
      <c r="D21" s="96">
        <v>0</v>
      </c>
      <c r="E21" s="65">
        <f t="shared" si="0"/>
        <v>23</v>
      </c>
      <c r="F21" s="41"/>
      <c r="G21" s="15"/>
      <c r="H21" s="15"/>
      <c r="I21" s="15"/>
    </row>
    <row r="22" spans="1:9" s="88" customFormat="1" ht="12" customHeight="1">
      <c r="A22" s="85" t="s">
        <v>3362</v>
      </c>
      <c r="B22" s="224">
        <v>1</v>
      </c>
      <c r="C22" s="224">
        <v>0</v>
      </c>
      <c r="D22" s="96">
        <v>0</v>
      </c>
      <c r="E22" s="65">
        <f t="shared" si="0"/>
        <v>1</v>
      </c>
      <c r="F22" s="225"/>
      <c r="G22" s="226"/>
      <c r="H22" s="226"/>
      <c r="I22" s="226"/>
    </row>
    <row r="23" spans="1:9" s="88" customFormat="1" ht="12" customHeight="1">
      <c r="A23" s="85" t="s">
        <v>3364</v>
      </c>
      <c r="B23" s="96">
        <v>10</v>
      </c>
      <c r="C23" s="96">
        <v>1</v>
      </c>
      <c r="D23" s="96">
        <v>1</v>
      </c>
      <c r="E23" s="65">
        <f t="shared" si="0"/>
        <v>12</v>
      </c>
      <c r="F23" s="41"/>
      <c r="G23" s="15"/>
      <c r="H23" s="15"/>
      <c r="I23" s="15"/>
    </row>
    <row r="24" spans="1:9" s="88" customFormat="1" ht="12" customHeight="1">
      <c r="A24" s="85" t="s">
        <v>3612</v>
      </c>
      <c r="B24" s="96">
        <v>0</v>
      </c>
      <c r="C24" s="96">
        <v>1</v>
      </c>
      <c r="D24" s="96">
        <v>0</v>
      </c>
      <c r="E24" s="65">
        <f t="shared" si="0"/>
        <v>1</v>
      </c>
      <c r="F24" s="41"/>
      <c r="G24" s="15"/>
      <c r="H24" s="15"/>
      <c r="I24" s="15"/>
    </row>
    <row r="25" spans="1:9" s="88" customFormat="1" ht="12" customHeight="1">
      <c r="A25" s="85" t="s">
        <v>3365</v>
      </c>
      <c r="B25" s="96">
        <v>2</v>
      </c>
      <c r="C25" s="96">
        <v>0</v>
      </c>
      <c r="D25" s="96">
        <v>0</v>
      </c>
      <c r="E25" s="65">
        <f t="shared" si="0"/>
        <v>2</v>
      </c>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4"/>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6" activePane="bottomLeft" state="frozen"/>
      <selection pane="bottomLeft" activeCell="E43" sqref="E43:E44"/>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SUM(B11:B45)</f>
        <v>3227</v>
      </c>
      <c r="C9" s="65">
        <f>SUM(C11:C45)</f>
        <v>29</v>
      </c>
      <c r="D9" s="65">
        <f>SUM(D11:D45)</f>
        <v>6</v>
      </c>
      <c r="E9" s="65">
        <f>SUM(E11:E45)</f>
        <v>3262</v>
      </c>
      <c r="F9" s="10"/>
    </row>
    <row r="10" spans="1:9" s="8" customFormat="1" ht="9" customHeight="1">
      <c r="A10" s="62"/>
      <c r="B10" s="66"/>
      <c r="C10" s="66"/>
      <c r="D10" s="66"/>
      <c r="E10" s="65"/>
    </row>
    <row r="11" spans="1:9" s="88" customFormat="1" ht="12" customHeight="1">
      <c r="A11" s="82" t="s">
        <v>3536</v>
      </c>
      <c r="B11" s="96">
        <v>3</v>
      </c>
      <c r="C11" s="96">
        <v>0</v>
      </c>
      <c r="D11" s="96">
        <v>0</v>
      </c>
      <c r="E11" s="65">
        <f t="shared" ref="E11:E44" si="0">SUM(B11:D11)</f>
        <v>3</v>
      </c>
      <c r="F11" s="40"/>
      <c r="G11" s="11"/>
      <c r="H11" s="11"/>
      <c r="I11" s="11"/>
    </row>
    <row r="12" spans="1:9" s="88" customFormat="1" ht="12" customHeight="1">
      <c r="A12" s="82" t="s">
        <v>3366</v>
      </c>
      <c r="B12" s="96">
        <v>10</v>
      </c>
      <c r="C12" s="96">
        <v>2</v>
      </c>
      <c r="D12" s="96">
        <v>0</v>
      </c>
      <c r="E12" s="65">
        <f t="shared" si="0"/>
        <v>12</v>
      </c>
      <c r="F12" s="41"/>
      <c r="G12" s="11"/>
      <c r="H12" s="11"/>
      <c r="I12" s="11"/>
    </row>
    <row r="13" spans="1:9" s="88" customFormat="1" ht="12" customHeight="1">
      <c r="A13" s="82" t="s">
        <v>3367</v>
      </c>
      <c r="B13" s="96">
        <v>24</v>
      </c>
      <c r="C13" s="96">
        <v>1</v>
      </c>
      <c r="D13" s="96">
        <v>0</v>
      </c>
      <c r="E13" s="65">
        <f t="shared" si="0"/>
        <v>25</v>
      </c>
      <c r="F13" s="41"/>
      <c r="G13" s="11"/>
      <c r="H13" s="11"/>
      <c r="I13" s="11"/>
    </row>
    <row r="14" spans="1:9" s="88" customFormat="1" ht="12" customHeight="1">
      <c r="A14" s="82" t="s">
        <v>3368</v>
      </c>
      <c r="B14" s="96">
        <v>94</v>
      </c>
      <c r="C14" s="96">
        <v>5</v>
      </c>
      <c r="D14" s="96">
        <v>0</v>
      </c>
      <c r="E14" s="65">
        <f t="shared" si="0"/>
        <v>99</v>
      </c>
      <c r="F14" s="41"/>
      <c r="G14" s="11"/>
      <c r="H14" s="11"/>
      <c r="I14" s="11"/>
    </row>
    <row r="15" spans="1:9" s="88" customFormat="1" ht="12" customHeight="1">
      <c r="A15" s="82" t="s">
        <v>3543</v>
      </c>
      <c r="B15" s="96">
        <v>2</v>
      </c>
      <c r="C15" s="96">
        <v>0</v>
      </c>
      <c r="D15" s="96">
        <v>0</v>
      </c>
      <c r="E15" s="65">
        <f t="shared" si="0"/>
        <v>2</v>
      </c>
      <c r="F15" s="41"/>
      <c r="G15" s="11"/>
      <c r="H15" s="11"/>
      <c r="I15" s="11"/>
    </row>
    <row r="16" spans="1:9" s="88" customFormat="1" ht="12" customHeight="1">
      <c r="A16" s="82" t="s">
        <v>3678</v>
      </c>
      <c r="B16" s="96">
        <v>1</v>
      </c>
      <c r="C16" s="96">
        <v>0</v>
      </c>
      <c r="D16" s="96">
        <v>0</v>
      </c>
      <c r="E16" s="65">
        <f t="shared" si="0"/>
        <v>1</v>
      </c>
      <c r="F16" s="41"/>
      <c r="G16" s="11"/>
      <c r="H16" s="11"/>
      <c r="I16" s="11"/>
    </row>
    <row r="17" spans="1:9" s="88" customFormat="1" ht="12" customHeight="1">
      <c r="A17" s="82" t="s">
        <v>3369</v>
      </c>
      <c r="B17" s="96">
        <v>12</v>
      </c>
      <c r="C17" s="96">
        <v>0</v>
      </c>
      <c r="D17" s="96">
        <v>0</v>
      </c>
      <c r="E17" s="65">
        <f t="shared" si="0"/>
        <v>12</v>
      </c>
      <c r="F17" s="40"/>
      <c r="G17" s="11"/>
      <c r="H17" s="11"/>
      <c r="I17" s="11"/>
    </row>
    <row r="18" spans="1:9" s="88" customFormat="1" ht="12" customHeight="1">
      <c r="A18" s="82" t="s">
        <v>3370</v>
      </c>
      <c r="B18" s="96">
        <v>32</v>
      </c>
      <c r="C18" s="96">
        <v>1</v>
      </c>
      <c r="D18" s="96">
        <v>0</v>
      </c>
      <c r="E18" s="65">
        <f t="shared" si="0"/>
        <v>33</v>
      </c>
      <c r="F18" s="41"/>
      <c r="G18" s="11"/>
      <c r="H18" s="11"/>
      <c r="I18" s="11"/>
    </row>
    <row r="19" spans="1:9" s="88" customFormat="1" ht="12" customHeight="1">
      <c r="A19" s="82" t="s">
        <v>3371</v>
      </c>
      <c r="B19" s="96">
        <v>54</v>
      </c>
      <c r="C19" s="96">
        <v>0</v>
      </c>
      <c r="D19" s="96">
        <v>0</v>
      </c>
      <c r="E19" s="65">
        <f t="shared" si="0"/>
        <v>54</v>
      </c>
      <c r="F19" s="41"/>
      <c r="G19" s="11"/>
      <c r="H19" s="11"/>
      <c r="I19" s="11"/>
    </row>
    <row r="20" spans="1:9" s="88" customFormat="1" ht="12" customHeight="1">
      <c r="A20" s="82" t="s">
        <v>3372</v>
      </c>
      <c r="B20" s="96">
        <v>21</v>
      </c>
      <c r="C20" s="96">
        <v>0</v>
      </c>
      <c r="D20" s="96">
        <v>0</v>
      </c>
      <c r="E20" s="65">
        <f t="shared" si="0"/>
        <v>21</v>
      </c>
      <c r="F20" s="41"/>
      <c r="G20" s="11"/>
      <c r="H20" s="11"/>
      <c r="I20" s="11"/>
    </row>
    <row r="21" spans="1:9" s="88" customFormat="1" ht="12" customHeight="1">
      <c r="A21" s="82" t="s">
        <v>3373</v>
      </c>
      <c r="B21" s="96">
        <v>408</v>
      </c>
      <c r="C21" s="96">
        <v>0</v>
      </c>
      <c r="D21" s="96">
        <v>0</v>
      </c>
      <c r="E21" s="65">
        <f t="shared" si="0"/>
        <v>408</v>
      </c>
      <c r="F21" s="41"/>
      <c r="G21" s="11"/>
      <c r="H21" s="11"/>
      <c r="I21" s="11"/>
    </row>
    <row r="22" spans="1:9" s="88" customFormat="1" ht="12" customHeight="1">
      <c r="A22" s="81" t="s">
        <v>3374</v>
      </c>
      <c r="B22" s="96">
        <v>180</v>
      </c>
      <c r="C22" s="96">
        <v>0</v>
      </c>
      <c r="D22" s="96">
        <v>0</v>
      </c>
      <c r="E22" s="65">
        <f t="shared" si="0"/>
        <v>180</v>
      </c>
      <c r="F22" s="41"/>
      <c r="G22" s="11"/>
      <c r="H22" s="11"/>
      <c r="I22" s="11"/>
    </row>
    <row r="23" spans="1:9" s="88" customFormat="1" ht="12" customHeight="1">
      <c r="A23" s="82" t="s">
        <v>3375</v>
      </c>
      <c r="B23" s="96">
        <v>115</v>
      </c>
      <c r="C23" s="96">
        <v>3</v>
      </c>
      <c r="D23" s="96">
        <v>0</v>
      </c>
      <c r="E23" s="65">
        <f t="shared" si="0"/>
        <v>118</v>
      </c>
      <c r="F23" s="41"/>
      <c r="G23" s="11"/>
      <c r="H23" s="11"/>
      <c r="I23" s="11"/>
    </row>
    <row r="24" spans="1:9" s="88" customFormat="1" ht="12" customHeight="1">
      <c r="A24" s="82" t="s">
        <v>3376</v>
      </c>
      <c r="B24" s="96">
        <v>7</v>
      </c>
      <c r="C24" s="96">
        <v>1</v>
      </c>
      <c r="D24" s="96">
        <v>1</v>
      </c>
      <c r="E24" s="65">
        <f t="shared" si="0"/>
        <v>9</v>
      </c>
      <c r="F24" s="41"/>
      <c r="G24" s="11"/>
      <c r="H24" s="11"/>
      <c r="I24" s="11"/>
    </row>
    <row r="25" spans="1:9" s="88" customFormat="1" ht="12" customHeight="1">
      <c r="A25" s="82" t="s">
        <v>3572</v>
      </c>
      <c r="B25" s="96">
        <v>9</v>
      </c>
      <c r="C25" s="96">
        <v>1</v>
      </c>
      <c r="D25" s="96">
        <v>0</v>
      </c>
      <c r="E25" s="65">
        <f t="shared" si="0"/>
        <v>10</v>
      </c>
      <c r="F25" s="41"/>
      <c r="G25" s="11"/>
      <c r="H25" s="11"/>
      <c r="I25" s="11"/>
    </row>
    <row r="26" spans="1:9" s="15" customFormat="1" ht="12" customHeight="1">
      <c r="A26" s="82" t="s">
        <v>3573</v>
      </c>
      <c r="B26" s="96">
        <v>6</v>
      </c>
      <c r="C26" s="96">
        <v>0</v>
      </c>
      <c r="D26" s="96">
        <v>0</v>
      </c>
      <c r="E26" s="65">
        <f t="shared" si="0"/>
        <v>6</v>
      </c>
      <c r="F26" s="40"/>
      <c r="G26" s="11"/>
      <c r="H26" s="11"/>
      <c r="I26" s="11"/>
    </row>
    <row r="27" spans="1:9" s="15" customFormat="1" ht="12" customHeight="1">
      <c r="A27" s="82" t="s">
        <v>3377</v>
      </c>
      <c r="B27" s="96">
        <v>19</v>
      </c>
      <c r="C27" s="96">
        <v>0</v>
      </c>
      <c r="D27" s="96">
        <v>0</v>
      </c>
      <c r="E27" s="65">
        <f t="shared" si="0"/>
        <v>19</v>
      </c>
      <c r="F27" s="41"/>
      <c r="G27" s="11"/>
      <c r="H27" s="11"/>
      <c r="I27" s="11"/>
    </row>
    <row r="28" spans="1:9" s="15" customFormat="1" ht="12" customHeight="1">
      <c r="A28" s="82" t="s">
        <v>3378</v>
      </c>
      <c r="B28" s="96">
        <v>156</v>
      </c>
      <c r="C28" s="96">
        <v>0</v>
      </c>
      <c r="D28" s="96">
        <v>0</v>
      </c>
      <c r="E28" s="65">
        <f t="shared" si="0"/>
        <v>156</v>
      </c>
      <c r="F28" s="41"/>
      <c r="G28" s="11"/>
      <c r="H28" s="11"/>
      <c r="I28" s="11"/>
    </row>
    <row r="29" spans="1:9" s="15" customFormat="1" ht="12" customHeight="1">
      <c r="A29" s="82" t="s">
        <v>3379</v>
      </c>
      <c r="B29" s="96">
        <v>184</v>
      </c>
      <c r="C29" s="96">
        <v>1</v>
      </c>
      <c r="D29" s="96">
        <v>0</v>
      </c>
      <c r="E29" s="65">
        <f t="shared" si="0"/>
        <v>185</v>
      </c>
      <c r="F29" s="41"/>
      <c r="G29" s="11"/>
      <c r="H29" s="11"/>
      <c r="I29" s="11"/>
    </row>
    <row r="30" spans="1:9" s="15" customFormat="1" ht="12" customHeight="1">
      <c r="A30" s="82" t="s">
        <v>3380</v>
      </c>
      <c r="B30" s="96">
        <v>206</v>
      </c>
      <c r="C30" s="96">
        <v>3</v>
      </c>
      <c r="D30" s="96">
        <v>0</v>
      </c>
      <c r="E30" s="65">
        <f t="shared" si="0"/>
        <v>209</v>
      </c>
      <c r="F30" s="41"/>
      <c r="G30" s="11"/>
      <c r="H30" s="11"/>
      <c r="I30" s="11"/>
    </row>
    <row r="31" spans="1:9" s="15" customFormat="1" ht="12" customHeight="1">
      <c r="A31" s="82" t="s">
        <v>3381</v>
      </c>
      <c r="B31" s="96">
        <v>433</v>
      </c>
      <c r="C31" s="96">
        <v>3</v>
      </c>
      <c r="D31" s="96">
        <v>0</v>
      </c>
      <c r="E31" s="65">
        <f t="shared" si="0"/>
        <v>436</v>
      </c>
      <c r="F31" s="41"/>
      <c r="G31" s="11"/>
      <c r="H31" s="11"/>
      <c r="I31" s="11"/>
    </row>
    <row r="32" spans="1:9" s="15" customFormat="1" ht="12" customHeight="1">
      <c r="A32" s="82" t="s">
        <v>3382</v>
      </c>
      <c r="B32" s="96">
        <v>143</v>
      </c>
      <c r="C32" s="96">
        <v>0</v>
      </c>
      <c r="D32" s="96">
        <v>0</v>
      </c>
      <c r="E32" s="65">
        <f t="shared" si="0"/>
        <v>143</v>
      </c>
      <c r="F32" s="41"/>
      <c r="G32" s="11"/>
      <c r="H32" s="11"/>
      <c r="I32" s="11"/>
    </row>
    <row r="33" spans="1:9" s="15" customFormat="1" ht="12" customHeight="1">
      <c r="A33" s="82" t="s">
        <v>3383</v>
      </c>
      <c r="B33" s="96">
        <v>18</v>
      </c>
      <c r="C33" s="96">
        <v>0</v>
      </c>
      <c r="D33" s="96">
        <v>0</v>
      </c>
      <c r="E33" s="65">
        <f t="shared" si="0"/>
        <v>18</v>
      </c>
      <c r="F33" s="41"/>
      <c r="G33" s="11"/>
      <c r="H33" s="11"/>
      <c r="I33" s="11"/>
    </row>
    <row r="34" spans="1:9" s="15" customFormat="1" ht="12" customHeight="1">
      <c r="A34" s="82" t="s">
        <v>3384</v>
      </c>
      <c r="B34" s="96">
        <v>40</v>
      </c>
      <c r="C34" s="96">
        <v>0</v>
      </c>
      <c r="D34" s="96">
        <v>0</v>
      </c>
      <c r="E34" s="65">
        <f t="shared" si="0"/>
        <v>40</v>
      </c>
      <c r="F34" s="41"/>
      <c r="G34" s="11"/>
      <c r="H34" s="11"/>
      <c r="I34" s="11"/>
    </row>
    <row r="35" spans="1:9" s="15" customFormat="1" ht="12" customHeight="1">
      <c r="A35" s="82" t="s">
        <v>3385</v>
      </c>
      <c r="B35" s="96">
        <v>19</v>
      </c>
      <c r="C35" s="96">
        <v>1</v>
      </c>
      <c r="D35" s="96">
        <v>0</v>
      </c>
      <c r="E35" s="65">
        <f t="shared" si="0"/>
        <v>20</v>
      </c>
      <c r="F35" s="40"/>
      <c r="G35" s="11"/>
      <c r="H35" s="11"/>
      <c r="I35" s="11"/>
    </row>
    <row r="36" spans="1:9" s="15" customFormat="1" ht="12" customHeight="1">
      <c r="A36" s="82" t="s">
        <v>3386</v>
      </c>
      <c r="B36" s="96">
        <v>392</v>
      </c>
      <c r="C36" s="96">
        <v>0</v>
      </c>
      <c r="D36" s="96">
        <v>0</v>
      </c>
      <c r="E36" s="65">
        <f t="shared" si="0"/>
        <v>392</v>
      </c>
      <c r="F36" s="41"/>
      <c r="G36" s="11"/>
      <c r="H36" s="11"/>
      <c r="I36" s="11"/>
    </row>
    <row r="37" spans="1:9" s="15" customFormat="1" ht="12" customHeight="1">
      <c r="A37" s="82" t="s">
        <v>3387</v>
      </c>
      <c r="B37" s="96">
        <v>222</v>
      </c>
      <c r="C37" s="96">
        <v>1</v>
      </c>
      <c r="D37" s="96">
        <v>0</v>
      </c>
      <c r="E37" s="65">
        <f t="shared" si="0"/>
        <v>223</v>
      </c>
      <c r="F37" s="41"/>
      <c r="G37" s="11"/>
      <c r="H37" s="11"/>
      <c r="I37" s="11"/>
    </row>
    <row r="38" spans="1:9" s="15" customFormat="1" ht="12" customHeight="1">
      <c r="A38" s="81" t="s">
        <v>3388</v>
      </c>
      <c r="B38" s="96">
        <v>185</v>
      </c>
      <c r="C38" s="96">
        <v>0</v>
      </c>
      <c r="D38" s="96">
        <v>0</v>
      </c>
      <c r="E38" s="65">
        <f t="shared" si="0"/>
        <v>185</v>
      </c>
      <c r="F38" s="41"/>
      <c r="G38" s="11"/>
      <c r="H38" s="11"/>
      <c r="I38" s="11"/>
    </row>
    <row r="39" spans="1:9" s="15" customFormat="1" ht="12" customHeight="1">
      <c r="A39" s="82" t="s">
        <v>3389</v>
      </c>
      <c r="B39" s="96">
        <v>29</v>
      </c>
      <c r="C39" s="96">
        <v>0</v>
      </c>
      <c r="D39" s="96">
        <v>0</v>
      </c>
      <c r="E39" s="65">
        <f t="shared" si="0"/>
        <v>29</v>
      </c>
      <c r="F39" s="41"/>
      <c r="G39" s="11"/>
      <c r="H39" s="11"/>
      <c r="I39" s="11"/>
    </row>
    <row r="40" spans="1:9" s="15" customFormat="1" ht="12" customHeight="1">
      <c r="A40" s="82" t="s">
        <v>3390</v>
      </c>
      <c r="B40" s="96">
        <v>11</v>
      </c>
      <c r="C40" s="96">
        <v>0</v>
      </c>
      <c r="D40" s="96">
        <v>0</v>
      </c>
      <c r="E40" s="65">
        <f t="shared" si="0"/>
        <v>11</v>
      </c>
      <c r="F40" s="41"/>
      <c r="G40" s="11"/>
      <c r="H40" s="11"/>
      <c r="I40" s="11"/>
    </row>
    <row r="41" spans="1:9" s="15" customFormat="1" ht="12" customHeight="1">
      <c r="A41" s="82" t="s">
        <v>3391</v>
      </c>
      <c r="B41" s="96">
        <v>42</v>
      </c>
      <c r="C41" s="96">
        <v>2</v>
      </c>
      <c r="D41" s="96">
        <v>0</v>
      </c>
      <c r="E41" s="65">
        <f t="shared" si="0"/>
        <v>44</v>
      </c>
      <c r="F41" s="41"/>
      <c r="G41" s="11"/>
      <c r="H41" s="11"/>
      <c r="I41" s="11"/>
    </row>
    <row r="42" spans="1:9" s="15" customFormat="1" ht="12" customHeight="1">
      <c r="A42" s="82" t="s">
        <v>3604</v>
      </c>
      <c r="B42" s="96">
        <v>47</v>
      </c>
      <c r="C42" s="96">
        <v>1</v>
      </c>
      <c r="D42" s="96">
        <v>0</v>
      </c>
      <c r="E42" s="65">
        <f t="shared" si="0"/>
        <v>48</v>
      </c>
      <c r="F42" s="41"/>
      <c r="G42" s="11"/>
      <c r="H42" s="11"/>
      <c r="I42" s="11"/>
    </row>
    <row r="43" spans="1:9" s="15" customFormat="1" ht="12" customHeight="1">
      <c r="A43" s="82" t="s">
        <v>3392</v>
      </c>
      <c r="B43" s="96">
        <v>95</v>
      </c>
      <c r="C43" s="96">
        <v>3</v>
      </c>
      <c r="D43" s="96">
        <v>5</v>
      </c>
      <c r="E43" s="65">
        <f t="shared" si="0"/>
        <v>103</v>
      </c>
      <c r="F43" s="41"/>
      <c r="G43" s="11"/>
      <c r="H43" s="11"/>
      <c r="I43" s="11"/>
    </row>
    <row r="44" spans="1:9" s="15" customFormat="1" ht="12" customHeight="1">
      <c r="A44" s="82" t="s">
        <v>3532</v>
      </c>
      <c r="B44" s="96">
        <v>8</v>
      </c>
      <c r="C44" s="96">
        <v>0</v>
      </c>
      <c r="D44" s="96">
        <v>0</v>
      </c>
      <c r="E44" s="65">
        <f t="shared" si="0"/>
        <v>8</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30" activePane="bottomLeft" state="frozen"/>
      <selection pane="bottomLeft" activeCell="E35" sqref="E35:E37"/>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268" t="s">
        <v>33</v>
      </c>
      <c r="B1" s="281"/>
      <c r="C1" s="28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SUM(B11:B38)</f>
        <v>268</v>
      </c>
      <c r="C9" s="65">
        <f>SUM(C11:C38)</f>
        <v>5</v>
      </c>
      <c r="D9" s="65">
        <f>SUM(D11:D38)</f>
        <v>1</v>
      </c>
      <c r="E9" s="65">
        <f>SUM(E11:E38)</f>
        <v>274</v>
      </c>
      <c r="F9" s="10"/>
    </row>
    <row r="10" spans="1:9" s="8" customFormat="1" ht="9" customHeight="1">
      <c r="A10" s="62"/>
      <c r="B10" s="66"/>
      <c r="C10" s="66"/>
      <c r="D10" s="66"/>
      <c r="E10" s="65"/>
    </row>
    <row r="11" spans="1:9" s="88" customFormat="1" ht="12" customHeight="1">
      <c r="A11" s="82" t="s">
        <v>3536</v>
      </c>
      <c r="B11" s="96">
        <v>1</v>
      </c>
      <c r="C11" s="96">
        <v>0</v>
      </c>
      <c r="D11" s="96">
        <v>0</v>
      </c>
      <c r="E11" s="65">
        <f t="shared" ref="E11:E37" si="0">SUM(B11:D11)</f>
        <v>1</v>
      </c>
      <c r="F11" s="40"/>
      <c r="G11" s="11"/>
      <c r="H11" s="11"/>
      <c r="I11" s="11"/>
    </row>
    <row r="12" spans="1:9" s="88" customFormat="1" ht="12" customHeight="1">
      <c r="A12" s="82" t="s">
        <v>3366</v>
      </c>
      <c r="B12" s="96">
        <v>0</v>
      </c>
      <c r="C12" s="96">
        <v>1</v>
      </c>
      <c r="D12" s="96">
        <v>0</v>
      </c>
      <c r="E12" s="65">
        <f t="shared" si="0"/>
        <v>1</v>
      </c>
      <c r="F12" s="40"/>
      <c r="G12" s="11"/>
      <c r="H12" s="11"/>
      <c r="I12" s="11"/>
    </row>
    <row r="13" spans="1:9" s="88" customFormat="1" ht="12" customHeight="1">
      <c r="A13" s="82" t="s">
        <v>3367</v>
      </c>
      <c r="B13" s="96">
        <v>1</v>
      </c>
      <c r="C13" s="96">
        <v>0</v>
      </c>
      <c r="D13" s="96">
        <v>0</v>
      </c>
      <c r="E13" s="65">
        <f t="shared" si="0"/>
        <v>1</v>
      </c>
      <c r="F13" s="40"/>
      <c r="G13" s="11"/>
      <c r="H13" s="11"/>
      <c r="I13" s="11"/>
    </row>
    <row r="14" spans="1:9" s="88" customFormat="1" ht="12" customHeight="1">
      <c r="A14" s="82" t="s">
        <v>3369</v>
      </c>
      <c r="B14" s="96">
        <v>2</v>
      </c>
      <c r="C14" s="96">
        <v>0</v>
      </c>
      <c r="D14" s="96">
        <v>0</v>
      </c>
      <c r="E14" s="65">
        <f t="shared" si="0"/>
        <v>2</v>
      </c>
      <c r="F14" s="40"/>
      <c r="G14" s="11"/>
      <c r="H14" s="11"/>
      <c r="I14" s="11"/>
    </row>
    <row r="15" spans="1:9" s="88" customFormat="1" ht="12" customHeight="1">
      <c r="A15" s="82" t="s">
        <v>3371</v>
      </c>
      <c r="B15" s="96">
        <v>48</v>
      </c>
      <c r="C15" s="96">
        <v>0</v>
      </c>
      <c r="D15" s="96">
        <v>0</v>
      </c>
      <c r="E15" s="65">
        <f t="shared" si="0"/>
        <v>48</v>
      </c>
      <c r="F15" s="40"/>
      <c r="G15" s="11"/>
      <c r="H15" s="11"/>
      <c r="I15" s="11"/>
    </row>
    <row r="16" spans="1:9" s="88" customFormat="1" ht="12" customHeight="1">
      <c r="A16" s="82" t="s">
        <v>3372</v>
      </c>
      <c r="B16" s="96">
        <v>13</v>
      </c>
      <c r="C16" s="96">
        <v>0</v>
      </c>
      <c r="D16" s="96">
        <v>0</v>
      </c>
      <c r="E16" s="65">
        <f t="shared" si="0"/>
        <v>13</v>
      </c>
      <c r="F16" s="40"/>
      <c r="G16" s="11"/>
      <c r="H16" s="11"/>
      <c r="I16" s="11"/>
    </row>
    <row r="17" spans="1:9" s="88" customFormat="1" ht="12" customHeight="1">
      <c r="A17" s="82" t="s">
        <v>3373</v>
      </c>
      <c r="B17" s="96">
        <v>19</v>
      </c>
      <c r="C17" s="96">
        <v>1</v>
      </c>
      <c r="D17" s="96">
        <v>0</v>
      </c>
      <c r="E17" s="65">
        <f t="shared" si="0"/>
        <v>20</v>
      </c>
      <c r="F17" s="40"/>
      <c r="G17" s="11"/>
      <c r="H17" s="11"/>
      <c r="I17" s="11"/>
    </row>
    <row r="18" spans="1:9" s="88" customFormat="1" ht="12" customHeight="1">
      <c r="A18" s="82" t="s">
        <v>3374</v>
      </c>
      <c r="B18" s="96">
        <v>9</v>
      </c>
      <c r="C18" s="96">
        <v>0</v>
      </c>
      <c r="D18" s="96">
        <v>0</v>
      </c>
      <c r="E18" s="65">
        <f t="shared" si="0"/>
        <v>9</v>
      </c>
      <c r="F18" s="40"/>
      <c r="G18" s="11"/>
      <c r="H18" s="11"/>
      <c r="I18" s="11"/>
    </row>
    <row r="19" spans="1:9" s="88" customFormat="1" ht="12" customHeight="1">
      <c r="A19" s="82" t="s">
        <v>3375</v>
      </c>
      <c r="B19" s="96">
        <v>14</v>
      </c>
      <c r="C19" s="96">
        <v>0</v>
      </c>
      <c r="D19" s="96">
        <v>0</v>
      </c>
      <c r="E19" s="65">
        <f t="shared" si="0"/>
        <v>14</v>
      </c>
      <c r="F19" s="40"/>
      <c r="G19" s="11"/>
      <c r="H19" s="11"/>
      <c r="I19" s="11"/>
    </row>
    <row r="20" spans="1:9" s="88" customFormat="1" ht="12" customHeight="1">
      <c r="A20" s="82" t="s">
        <v>3572</v>
      </c>
      <c r="B20" s="96">
        <v>2</v>
      </c>
      <c r="C20" s="96">
        <v>0</v>
      </c>
      <c r="D20" s="96">
        <v>0</v>
      </c>
      <c r="E20" s="65">
        <f t="shared" si="0"/>
        <v>2</v>
      </c>
      <c r="F20" s="40"/>
      <c r="G20" s="11"/>
      <c r="H20" s="11"/>
      <c r="I20" s="11"/>
    </row>
    <row r="21" spans="1:9" s="88" customFormat="1" ht="12" customHeight="1">
      <c r="A21" s="82" t="s">
        <v>3377</v>
      </c>
      <c r="B21" s="96">
        <v>3</v>
      </c>
      <c r="C21" s="96">
        <v>0</v>
      </c>
      <c r="D21" s="96">
        <v>0</v>
      </c>
      <c r="E21" s="65">
        <f t="shared" si="0"/>
        <v>3</v>
      </c>
      <c r="F21" s="40"/>
      <c r="G21" s="11"/>
      <c r="H21" s="11"/>
      <c r="I21" s="11"/>
    </row>
    <row r="22" spans="1:9" s="88" customFormat="1" ht="12" customHeight="1">
      <c r="A22" s="82" t="s">
        <v>3378</v>
      </c>
      <c r="B22" s="96">
        <v>13</v>
      </c>
      <c r="C22" s="96">
        <v>0</v>
      </c>
      <c r="D22" s="96">
        <v>0</v>
      </c>
      <c r="E22" s="65">
        <f t="shared" si="0"/>
        <v>13</v>
      </c>
      <c r="F22" s="40"/>
      <c r="G22" s="11"/>
      <c r="H22" s="11"/>
      <c r="I22" s="11"/>
    </row>
    <row r="23" spans="1:9" s="88" customFormat="1" ht="12" customHeight="1">
      <c r="A23" s="82" t="s">
        <v>3379</v>
      </c>
      <c r="B23" s="96">
        <v>12</v>
      </c>
      <c r="C23" s="96">
        <v>0</v>
      </c>
      <c r="D23" s="96">
        <v>0</v>
      </c>
      <c r="E23" s="65">
        <f t="shared" si="0"/>
        <v>12</v>
      </c>
      <c r="F23" s="40"/>
      <c r="G23" s="11"/>
      <c r="H23" s="11"/>
      <c r="I23" s="11"/>
    </row>
    <row r="24" spans="1:9" s="88" customFormat="1" ht="12" customHeight="1">
      <c r="A24" s="82" t="s">
        <v>3380</v>
      </c>
      <c r="B24" s="96">
        <v>7</v>
      </c>
      <c r="C24" s="96">
        <v>0</v>
      </c>
      <c r="D24" s="96">
        <v>0</v>
      </c>
      <c r="E24" s="65">
        <f t="shared" si="0"/>
        <v>7</v>
      </c>
      <c r="F24" s="40"/>
      <c r="G24" s="11"/>
      <c r="H24" s="11"/>
      <c r="I24" s="11"/>
    </row>
    <row r="25" spans="1:9" s="88" customFormat="1" ht="12" customHeight="1">
      <c r="A25" s="82" t="s">
        <v>3381</v>
      </c>
      <c r="B25" s="96">
        <v>11</v>
      </c>
      <c r="C25" s="96">
        <v>0</v>
      </c>
      <c r="D25" s="96">
        <v>0</v>
      </c>
      <c r="E25" s="65">
        <f t="shared" si="0"/>
        <v>11</v>
      </c>
      <c r="F25" s="40"/>
      <c r="G25" s="11"/>
      <c r="H25" s="11"/>
      <c r="I25" s="11"/>
    </row>
    <row r="26" spans="1:9" s="88" customFormat="1" ht="12" customHeight="1">
      <c r="A26" s="82" t="s">
        <v>3382</v>
      </c>
      <c r="B26" s="96">
        <v>8</v>
      </c>
      <c r="C26" s="96">
        <v>0</v>
      </c>
      <c r="D26" s="96">
        <v>0</v>
      </c>
      <c r="E26" s="65">
        <f t="shared" si="0"/>
        <v>8</v>
      </c>
      <c r="F26" s="40"/>
      <c r="G26" s="11"/>
      <c r="H26" s="11"/>
      <c r="I26" s="11"/>
    </row>
    <row r="27" spans="1:9" s="88" customFormat="1" ht="12" customHeight="1">
      <c r="A27" s="82" t="s">
        <v>3383</v>
      </c>
      <c r="B27" s="96">
        <v>3</v>
      </c>
      <c r="C27" s="96">
        <v>0</v>
      </c>
      <c r="D27" s="96">
        <v>0</v>
      </c>
      <c r="E27" s="65">
        <f t="shared" si="0"/>
        <v>3</v>
      </c>
      <c r="F27" s="40"/>
      <c r="G27" s="11"/>
      <c r="H27" s="11"/>
      <c r="I27" s="11"/>
    </row>
    <row r="28" spans="1:9" s="88" customFormat="1" ht="12" customHeight="1">
      <c r="A28" s="82" t="s">
        <v>3384</v>
      </c>
      <c r="B28" s="96">
        <v>1</v>
      </c>
      <c r="C28" s="96">
        <v>0</v>
      </c>
      <c r="D28" s="96">
        <v>0</v>
      </c>
      <c r="E28" s="65">
        <f t="shared" si="0"/>
        <v>1</v>
      </c>
      <c r="F28" s="40"/>
      <c r="G28" s="11"/>
      <c r="H28" s="11"/>
      <c r="I28" s="11"/>
    </row>
    <row r="29" spans="1:9" s="88" customFormat="1" ht="12" customHeight="1">
      <c r="A29" s="82" t="s">
        <v>3386</v>
      </c>
      <c r="B29" s="96">
        <v>24</v>
      </c>
      <c r="C29" s="96">
        <v>1</v>
      </c>
      <c r="D29" s="96">
        <v>0</v>
      </c>
      <c r="E29" s="65">
        <f t="shared" si="0"/>
        <v>25</v>
      </c>
      <c r="F29" s="40"/>
      <c r="G29" s="11"/>
      <c r="H29" s="11"/>
      <c r="I29" s="11"/>
    </row>
    <row r="30" spans="1:9" s="88" customFormat="1" ht="12" customHeight="1">
      <c r="A30" s="82" t="s">
        <v>3387</v>
      </c>
      <c r="B30" s="96">
        <v>22</v>
      </c>
      <c r="C30" s="96">
        <v>0</v>
      </c>
      <c r="D30" s="96">
        <v>0</v>
      </c>
      <c r="E30" s="65">
        <f t="shared" si="0"/>
        <v>22</v>
      </c>
      <c r="F30" s="40"/>
      <c r="G30" s="11"/>
      <c r="H30" s="11"/>
      <c r="I30" s="11"/>
    </row>
    <row r="31" spans="1:9" s="88" customFormat="1" ht="12" customHeight="1">
      <c r="A31" s="82" t="s">
        <v>3388</v>
      </c>
      <c r="B31" s="96">
        <v>12</v>
      </c>
      <c r="C31" s="96">
        <v>0</v>
      </c>
      <c r="D31" s="96">
        <v>0</v>
      </c>
      <c r="E31" s="65">
        <f t="shared" si="0"/>
        <v>12</v>
      </c>
      <c r="F31" s="40"/>
      <c r="G31" s="11"/>
      <c r="H31" s="11"/>
      <c r="I31" s="11"/>
    </row>
    <row r="32" spans="1:9" s="88" customFormat="1" ht="12" customHeight="1">
      <c r="A32" s="82" t="s">
        <v>3389</v>
      </c>
      <c r="B32" s="96">
        <v>1</v>
      </c>
      <c r="C32" s="96">
        <v>0</v>
      </c>
      <c r="D32" s="96">
        <v>0</v>
      </c>
      <c r="E32" s="65">
        <f t="shared" si="0"/>
        <v>1</v>
      </c>
      <c r="F32" s="40"/>
      <c r="G32" s="11"/>
      <c r="H32" s="11"/>
      <c r="I32" s="11"/>
    </row>
    <row r="33" spans="1:9" s="88" customFormat="1" ht="12" customHeight="1">
      <c r="A33" s="82" t="s">
        <v>3390</v>
      </c>
      <c r="B33" s="96">
        <v>2</v>
      </c>
      <c r="C33" s="96">
        <v>0</v>
      </c>
      <c r="D33" s="96">
        <v>0</v>
      </c>
      <c r="E33" s="65">
        <f t="shared" si="0"/>
        <v>2</v>
      </c>
      <c r="F33" s="40"/>
      <c r="G33" s="11"/>
      <c r="H33" s="11"/>
      <c r="I33" s="11"/>
    </row>
    <row r="34" spans="1:9" s="88" customFormat="1" ht="12" customHeight="1">
      <c r="A34" s="82" t="s">
        <v>3391</v>
      </c>
      <c r="B34" s="96">
        <v>2</v>
      </c>
      <c r="C34" s="96">
        <v>0</v>
      </c>
      <c r="D34" s="96">
        <v>0</v>
      </c>
      <c r="E34" s="65">
        <f t="shared" si="0"/>
        <v>2</v>
      </c>
      <c r="F34" s="40"/>
      <c r="G34" s="11"/>
      <c r="H34" s="11"/>
      <c r="I34" s="11"/>
    </row>
    <row r="35" spans="1:9" s="88" customFormat="1" ht="12" customHeight="1">
      <c r="A35" s="82" t="s">
        <v>3604</v>
      </c>
      <c r="B35" s="96">
        <v>0</v>
      </c>
      <c r="C35" s="96">
        <v>1</v>
      </c>
      <c r="D35" s="96">
        <v>0</v>
      </c>
      <c r="E35" s="65">
        <f t="shared" si="0"/>
        <v>1</v>
      </c>
      <c r="F35" s="40"/>
      <c r="G35" s="11"/>
      <c r="H35" s="11"/>
      <c r="I35" s="11"/>
    </row>
    <row r="36" spans="1:9" s="88" customFormat="1" ht="12" customHeight="1">
      <c r="A36" s="82" t="s">
        <v>3392</v>
      </c>
      <c r="B36" s="96">
        <v>37</v>
      </c>
      <c r="C36" s="96">
        <v>1</v>
      </c>
      <c r="D36" s="96">
        <v>1</v>
      </c>
      <c r="E36" s="65">
        <f t="shared" si="0"/>
        <v>39</v>
      </c>
      <c r="F36" s="40"/>
      <c r="G36" s="11"/>
      <c r="H36" s="11"/>
      <c r="I36" s="11"/>
    </row>
    <row r="37" spans="1:9" s="88" customFormat="1" ht="12" customHeight="1">
      <c r="A37" s="82" t="s">
        <v>3532</v>
      </c>
      <c r="B37" s="96">
        <v>1</v>
      </c>
      <c r="C37" s="96">
        <v>0</v>
      </c>
      <c r="D37" s="96">
        <v>0</v>
      </c>
      <c r="E37" s="65">
        <f t="shared" si="0"/>
        <v>1</v>
      </c>
      <c r="F37" s="40"/>
      <c r="G37" s="11"/>
      <c r="H37" s="11"/>
      <c r="I37" s="11"/>
    </row>
    <row r="38" spans="1:9" ht="15" customHeight="1">
      <c r="E38" s="134"/>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6"/>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SUM(B11:B41)</f>
        <v>3227</v>
      </c>
      <c r="C9" s="65">
        <f>SUM(C11:C41)</f>
        <v>29</v>
      </c>
      <c r="D9" s="65">
        <f>SUM(D11:D41)</f>
        <v>6</v>
      </c>
      <c r="E9" s="65">
        <f>SUM(B9:D9)</f>
        <v>3262</v>
      </c>
      <c r="F9" s="10"/>
    </row>
    <row r="10" spans="1:9" s="8" customFormat="1" ht="9" customHeight="1">
      <c r="A10" s="62"/>
      <c r="B10" s="66"/>
      <c r="C10" s="66"/>
      <c r="D10" s="66"/>
      <c r="E10" s="65"/>
    </row>
    <row r="11" spans="1:9" s="88" customFormat="1" ht="12" customHeight="1">
      <c r="A11" s="82" t="s">
        <v>3393</v>
      </c>
      <c r="B11" s="96">
        <v>1752</v>
      </c>
      <c r="C11" s="96">
        <v>15</v>
      </c>
      <c r="D11" s="96">
        <v>6</v>
      </c>
      <c r="E11" s="65">
        <f t="shared" ref="E11:E16" si="0">SUM(B11:D11)</f>
        <v>1773</v>
      </c>
      <c r="F11" s="40"/>
      <c r="G11" s="11"/>
      <c r="H11" s="11"/>
      <c r="I11" s="11"/>
    </row>
    <row r="12" spans="1:9" s="88" customFormat="1" ht="12" customHeight="1">
      <c r="A12" s="82" t="s">
        <v>3394</v>
      </c>
      <c r="B12" s="96">
        <v>183</v>
      </c>
      <c r="C12" s="96">
        <v>1</v>
      </c>
      <c r="D12" s="96">
        <v>0</v>
      </c>
      <c r="E12" s="65">
        <f t="shared" si="0"/>
        <v>184</v>
      </c>
      <c r="F12" s="41"/>
      <c r="G12" s="11"/>
      <c r="H12" s="11"/>
      <c r="I12" s="11"/>
    </row>
    <row r="13" spans="1:9" s="88" customFormat="1" ht="12" customHeight="1">
      <c r="A13" s="82" t="s">
        <v>3395</v>
      </c>
      <c r="B13" s="96">
        <v>827</v>
      </c>
      <c r="C13" s="96">
        <v>6</v>
      </c>
      <c r="D13" s="96">
        <v>0</v>
      </c>
      <c r="E13" s="65">
        <f t="shared" si="0"/>
        <v>833</v>
      </c>
      <c r="F13" s="41"/>
      <c r="G13" s="11"/>
      <c r="H13" s="11"/>
      <c r="I13" s="11"/>
    </row>
    <row r="14" spans="1:9" s="88" customFormat="1" ht="12" customHeight="1">
      <c r="A14" s="82" t="s">
        <v>3396</v>
      </c>
      <c r="B14" s="96">
        <v>134</v>
      </c>
      <c r="C14" s="96">
        <v>0</v>
      </c>
      <c r="D14" s="96">
        <v>0</v>
      </c>
      <c r="E14" s="65">
        <f t="shared" si="0"/>
        <v>134</v>
      </c>
      <c r="F14" s="41"/>
      <c r="G14" s="11"/>
      <c r="H14" s="11"/>
      <c r="I14" s="11"/>
    </row>
    <row r="15" spans="1:9" s="88" customFormat="1" ht="12" customHeight="1">
      <c r="A15" s="82" t="s">
        <v>3496</v>
      </c>
      <c r="B15" s="96">
        <v>86</v>
      </c>
      <c r="C15" s="96">
        <v>0</v>
      </c>
      <c r="D15" s="96">
        <v>0</v>
      </c>
      <c r="E15" s="65">
        <f t="shared" si="0"/>
        <v>86</v>
      </c>
      <c r="F15" s="41"/>
      <c r="G15" s="11"/>
      <c r="H15" s="11"/>
      <c r="I15" s="11"/>
    </row>
    <row r="16" spans="1:9" s="88" customFormat="1" ht="12" customHeight="1">
      <c r="A16" s="82" t="s">
        <v>3497</v>
      </c>
      <c r="B16" s="96">
        <v>245</v>
      </c>
      <c r="C16" s="96">
        <v>7</v>
      </c>
      <c r="D16" s="96">
        <v>0</v>
      </c>
      <c r="E16" s="65">
        <f t="shared" si="0"/>
        <v>252</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82"/>
      <c r="B24" s="96"/>
      <c r="C24" s="96"/>
      <c r="D24" s="96"/>
      <c r="E24" s="95"/>
      <c r="F24" s="40"/>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6"/>
      <c r="F29" s="41"/>
      <c r="G29" s="11"/>
      <c r="H29" s="11"/>
      <c r="I29" s="11"/>
    </row>
    <row r="30" spans="1:9" s="15" customFormat="1" ht="12" customHeight="1">
      <c r="A30" s="82"/>
      <c r="B30" s="96"/>
      <c r="C30" s="96"/>
      <c r="D30" s="96"/>
      <c r="E30" s="94"/>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288"/>
      <c r="B43" s="289"/>
      <c r="C43" s="289"/>
      <c r="D43" s="289"/>
      <c r="E43" s="289"/>
    </row>
    <row r="44" spans="1:9" s="15" customFormat="1" ht="12" customHeight="1">
      <c r="A44" s="286"/>
      <c r="B44" s="287"/>
      <c r="C44" s="287"/>
      <c r="D44" s="287"/>
      <c r="E44" s="28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4"/>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133"/>
    </row>
    <row r="8" spans="1:9" s="67" customFormat="1" ht="21.75" customHeight="1">
      <c r="A8" s="279"/>
      <c r="B8" s="45" t="s">
        <v>35</v>
      </c>
      <c r="C8" s="45" t="s">
        <v>36</v>
      </c>
      <c r="D8" s="45" t="s">
        <v>37</v>
      </c>
      <c r="E8" s="45" t="s">
        <v>38</v>
      </c>
    </row>
    <row r="9" spans="1:9" s="8" customFormat="1" ht="21" customHeight="1">
      <c r="A9" s="54" t="s">
        <v>38</v>
      </c>
      <c r="B9" s="65">
        <f>SUM(B11:B38)</f>
        <v>268</v>
      </c>
      <c r="C9" s="65">
        <f>SUM(C11:C38)</f>
        <v>5</v>
      </c>
      <c r="D9" s="65">
        <f>SUM(D11:D38)</f>
        <v>1</v>
      </c>
      <c r="E9" s="65">
        <f>SUM(B9:D9)</f>
        <v>274</v>
      </c>
      <c r="F9" s="10"/>
    </row>
    <row r="10" spans="1:9" s="8" customFormat="1" ht="9" customHeight="1">
      <c r="A10" s="62"/>
      <c r="B10" s="66"/>
      <c r="C10" s="66"/>
      <c r="D10" s="66"/>
      <c r="E10" s="65"/>
    </row>
    <row r="11" spans="1:9" s="88" customFormat="1" ht="12" customHeight="1">
      <c r="A11" s="82" t="s">
        <v>3393</v>
      </c>
      <c r="B11" s="96">
        <v>128</v>
      </c>
      <c r="C11" s="96">
        <v>3</v>
      </c>
      <c r="D11" s="96">
        <v>1</v>
      </c>
      <c r="E11" s="65">
        <f t="shared" ref="E11:E16" si="0">SUM(B11:D11)</f>
        <v>132</v>
      </c>
      <c r="F11" s="40"/>
      <c r="G11" s="11"/>
      <c r="H11" s="11"/>
      <c r="I11" s="11"/>
    </row>
    <row r="12" spans="1:9" s="88" customFormat="1" ht="12" customHeight="1">
      <c r="A12" s="82" t="s">
        <v>3394</v>
      </c>
      <c r="B12" s="96">
        <v>30</v>
      </c>
      <c r="C12" s="96">
        <v>0</v>
      </c>
      <c r="D12" s="96">
        <v>0</v>
      </c>
      <c r="E12" s="65">
        <f t="shared" si="0"/>
        <v>30</v>
      </c>
      <c r="F12" s="41"/>
      <c r="G12" s="11"/>
      <c r="H12" s="11"/>
      <c r="I12" s="11"/>
    </row>
    <row r="13" spans="1:9" s="88" customFormat="1" ht="12" customHeight="1">
      <c r="A13" s="82" t="s">
        <v>3395</v>
      </c>
      <c r="B13" s="96">
        <v>66</v>
      </c>
      <c r="C13" s="96">
        <v>1</v>
      </c>
      <c r="D13" s="96">
        <v>0</v>
      </c>
      <c r="E13" s="65">
        <f t="shared" si="0"/>
        <v>67</v>
      </c>
      <c r="F13" s="41"/>
      <c r="G13" s="11"/>
      <c r="H13" s="11"/>
      <c r="I13" s="11"/>
    </row>
    <row r="14" spans="1:9" s="88" customFormat="1" ht="12" customHeight="1">
      <c r="A14" s="82" t="s">
        <v>3396</v>
      </c>
      <c r="B14" s="96">
        <v>15</v>
      </c>
      <c r="C14" s="96">
        <v>0</v>
      </c>
      <c r="D14" s="96">
        <v>0</v>
      </c>
      <c r="E14" s="65">
        <f t="shared" si="0"/>
        <v>15</v>
      </c>
      <c r="F14" s="41"/>
      <c r="G14" s="11"/>
      <c r="H14" s="11"/>
      <c r="I14" s="11"/>
    </row>
    <row r="15" spans="1:9" s="88" customFormat="1" ht="12" customHeight="1">
      <c r="A15" s="82" t="s">
        <v>3496</v>
      </c>
      <c r="B15" s="96">
        <v>15</v>
      </c>
      <c r="C15" s="96">
        <v>1</v>
      </c>
      <c r="D15" s="96">
        <v>0</v>
      </c>
      <c r="E15" s="65">
        <f t="shared" si="0"/>
        <v>16</v>
      </c>
      <c r="F15" s="41"/>
      <c r="G15" s="11"/>
      <c r="H15" s="11"/>
      <c r="I15" s="11"/>
    </row>
    <row r="16" spans="1:9" s="88" customFormat="1" ht="12" customHeight="1">
      <c r="A16" s="82" t="s">
        <v>3497</v>
      </c>
      <c r="B16" s="96">
        <v>14</v>
      </c>
      <c r="C16" s="96">
        <v>0</v>
      </c>
      <c r="D16" s="96">
        <v>0</v>
      </c>
      <c r="E16" s="65">
        <f t="shared" si="0"/>
        <v>14</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6"/>
      <c r="F26" s="41"/>
      <c r="G26" s="11"/>
      <c r="H26" s="11"/>
      <c r="I26" s="11"/>
    </row>
    <row r="27" spans="1:9" s="15" customFormat="1" ht="12" customHeight="1">
      <c r="A27" s="82"/>
      <c r="B27" s="96"/>
      <c r="C27" s="96"/>
      <c r="D27" s="96"/>
      <c r="E27" s="94"/>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288"/>
      <c r="B40" s="289"/>
      <c r="C40" s="289"/>
      <c r="D40" s="289"/>
      <c r="E40" s="289"/>
    </row>
    <row r="41" spans="1:9" s="15" customFormat="1" ht="12" customHeight="1">
      <c r="A41" s="286"/>
      <c r="B41" s="287"/>
      <c r="C41" s="287"/>
      <c r="D41" s="287"/>
      <c r="E41" s="28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4"/>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topLeftCell="A10" workbookViewId="0">
      <selection activeCell="B11" sqref="B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8" t="s">
        <v>33</v>
      </c>
      <c r="B1" s="281"/>
      <c r="C1" s="281"/>
      <c r="D1" s="37"/>
      <c r="E1" s="38"/>
      <c r="F1" s="144" t="s">
        <v>102</v>
      </c>
    </row>
    <row r="2" spans="1:11" s="2" customFormat="1" ht="5.25" customHeight="1">
      <c r="A2" s="1"/>
      <c r="B2" s="1"/>
      <c r="C2" s="1"/>
      <c r="D2" s="1"/>
      <c r="E2" s="1"/>
    </row>
    <row r="3" spans="1:11" s="67" customFormat="1" ht="15" customHeight="1">
      <c r="A3" s="42" t="s">
        <v>3495</v>
      </c>
      <c r="B3" s="42"/>
      <c r="C3" s="42"/>
      <c r="D3" s="42"/>
      <c r="E3" s="42"/>
    </row>
    <row r="4" spans="1:11" s="67" customFormat="1" ht="15" customHeight="1">
      <c r="A4" s="43" t="s">
        <v>3493</v>
      </c>
      <c r="B4" s="68"/>
      <c r="C4" s="68"/>
      <c r="D4" s="68"/>
      <c r="E4" s="68"/>
      <c r="F4" s="69"/>
    </row>
    <row r="5" spans="1:11" s="71" customFormat="1" ht="6" customHeight="1">
      <c r="A5" s="50"/>
      <c r="B5" s="70"/>
      <c r="C5" s="70"/>
      <c r="D5" s="70"/>
      <c r="E5" s="70"/>
    </row>
    <row r="6" spans="1:11" s="8" customFormat="1" ht="15" customHeight="1" thickBot="1">
      <c r="A6" s="276" t="s">
        <v>3676</v>
      </c>
      <c r="B6" s="277"/>
      <c r="C6" s="9"/>
      <c r="D6" s="9"/>
      <c r="E6" s="9"/>
    </row>
    <row r="7" spans="1:11" s="67" customFormat="1" ht="21.75" customHeight="1">
      <c r="A7" s="278"/>
      <c r="B7" s="280"/>
      <c r="C7" s="280"/>
      <c r="D7" s="280"/>
      <c r="E7" s="143"/>
    </row>
    <row r="8" spans="1:11" s="67" customFormat="1" ht="21.75" customHeight="1">
      <c r="A8" s="279"/>
      <c r="B8" s="45" t="s">
        <v>35</v>
      </c>
      <c r="C8" s="45" t="s">
        <v>36</v>
      </c>
      <c r="D8" s="45" t="s">
        <v>37</v>
      </c>
      <c r="E8" s="45" t="s">
        <v>38</v>
      </c>
    </row>
    <row r="9" spans="1:11" s="8" customFormat="1" ht="21" customHeight="1">
      <c r="A9" s="54" t="s">
        <v>38</v>
      </c>
      <c r="B9" s="65">
        <f>SUM(B11:B43)</f>
        <v>3227</v>
      </c>
      <c r="C9" s="65">
        <f>SUM(C11:C43)</f>
        <v>29</v>
      </c>
      <c r="D9" s="65">
        <f>SUM(D11:D43)</f>
        <v>6</v>
      </c>
      <c r="E9" s="65">
        <f>SUM(B9:D9)</f>
        <v>3262</v>
      </c>
      <c r="F9" s="10"/>
    </row>
    <row r="10" spans="1:11" s="8" customFormat="1" ht="9" customHeight="1">
      <c r="A10" s="62"/>
      <c r="B10" s="66"/>
      <c r="C10" s="66"/>
      <c r="D10" s="66"/>
      <c r="E10" s="65"/>
    </row>
    <row r="11" spans="1:11" s="88" customFormat="1" ht="12" customHeight="1">
      <c r="A11" s="82" t="s">
        <v>3498</v>
      </c>
      <c r="B11" s="96">
        <v>302</v>
      </c>
      <c r="C11" s="96">
        <v>2</v>
      </c>
      <c r="D11" s="96">
        <v>0</v>
      </c>
      <c r="E11" s="65">
        <f t="shared" ref="E11:E21" si="0">SUM(B11:D11)</f>
        <v>304</v>
      </c>
      <c r="F11" s="40"/>
      <c r="G11" s="249"/>
      <c r="H11" s="249"/>
      <c r="I11" s="249"/>
      <c r="J11" s="249"/>
      <c r="K11" s="249"/>
    </row>
    <row r="12" spans="1:11" s="88" customFormat="1" ht="12" customHeight="1">
      <c r="A12" s="82" t="s">
        <v>3499</v>
      </c>
      <c r="B12" s="96">
        <v>327</v>
      </c>
      <c r="C12" s="96">
        <v>3</v>
      </c>
      <c r="D12" s="96">
        <v>0</v>
      </c>
      <c r="E12" s="65">
        <f t="shared" si="0"/>
        <v>330</v>
      </c>
      <c r="F12" s="41"/>
      <c r="G12" s="249"/>
      <c r="H12" s="249"/>
      <c r="I12" s="249"/>
      <c r="J12" s="249"/>
      <c r="K12" s="249"/>
    </row>
    <row r="13" spans="1:11" s="88" customFormat="1" ht="12" customHeight="1">
      <c r="A13" s="82" t="s">
        <v>3500</v>
      </c>
      <c r="B13" s="96">
        <v>224</v>
      </c>
      <c r="C13" s="96">
        <v>2</v>
      </c>
      <c r="D13" s="96">
        <v>0</v>
      </c>
      <c r="E13" s="65">
        <f t="shared" si="0"/>
        <v>226</v>
      </c>
      <c r="F13" s="41"/>
      <c r="G13" s="249"/>
      <c r="H13" s="249"/>
      <c r="I13" s="249"/>
      <c r="J13" s="249"/>
      <c r="K13" s="249"/>
    </row>
    <row r="14" spans="1:11" s="88" customFormat="1" ht="12" customHeight="1">
      <c r="A14" s="82" t="s">
        <v>3501</v>
      </c>
      <c r="B14" s="96">
        <v>257</v>
      </c>
      <c r="C14" s="96">
        <v>2</v>
      </c>
      <c r="D14" s="96">
        <v>0</v>
      </c>
      <c r="E14" s="65">
        <f t="shared" si="0"/>
        <v>259</v>
      </c>
      <c r="F14" s="41"/>
      <c r="G14" s="249"/>
      <c r="H14" s="249"/>
      <c r="I14" s="249"/>
      <c r="J14" s="249"/>
      <c r="K14" s="249"/>
    </row>
    <row r="15" spans="1:11" s="88" customFormat="1" ht="12" customHeight="1">
      <c r="A15" s="82" t="s">
        <v>3502</v>
      </c>
      <c r="B15" s="96">
        <v>390</v>
      </c>
      <c r="C15" s="96">
        <v>1</v>
      </c>
      <c r="D15" s="96">
        <v>1</v>
      </c>
      <c r="E15" s="65">
        <f t="shared" si="0"/>
        <v>392</v>
      </c>
      <c r="F15" s="41"/>
      <c r="G15" s="249"/>
      <c r="H15" s="249"/>
      <c r="I15" s="249"/>
      <c r="J15" s="249"/>
      <c r="K15" s="249"/>
    </row>
    <row r="16" spans="1:11" s="88" customFormat="1" ht="12" customHeight="1">
      <c r="A16" s="82" t="s">
        <v>3503</v>
      </c>
      <c r="B16" s="96">
        <v>591</v>
      </c>
      <c r="C16" s="96">
        <v>2</v>
      </c>
      <c r="D16" s="96">
        <v>1</v>
      </c>
      <c r="E16" s="65">
        <f t="shared" si="0"/>
        <v>594</v>
      </c>
      <c r="F16" s="41"/>
      <c r="G16" s="249"/>
      <c r="H16" s="249"/>
      <c r="I16" s="249"/>
      <c r="J16" s="249"/>
      <c r="K16" s="249"/>
    </row>
    <row r="17" spans="1:11" s="88" customFormat="1" ht="12" customHeight="1">
      <c r="A17" s="82" t="s">
        <v>3504</v>
      </c>
      <c r="B17" s="96">
        <v>320</v>
      </c>
      <c r="C17" s="96">
        <v>5</v>
      </c>
      <c r="D17" s="96">
        <v>1</v>
      </c>
      <c r="E17" s="65">
        <f t="shared" si="0"/>
        <v>326</v>
      </c>
      <c r="F17" s="40"/>
      <c r="G17" s="249"/>
      <c r="H17" s="249"/>
      <c r="I17" s="249"/>
      <c r="J17" s="249"/>
      <c r="K17" s="249"/>
    </row>
    <row r="18" spans="1:11" s="88" customFormat="1" ht="12" customHeight="1">
      <c r="A18" s="82" t="s">
        <v>3505</v>
      </c>
      <c r="B18" s="96">
        <v>319</v>
      </c>
      <c r="C18" s="96">
        <v>3</v>
      </c>
      <c r="D18" s="96">
        <v>0</v>
      </c>
      <c r="E18" s="65">
        <f t="shared" si="0"/>
        <v>322</v>
      </c>
      <c r="F18" s="41"/>
      <c r="G18" s="249"/>
      <c r="H18" s="249"/>
      <c r="I18" s="249"/>
      <c r="J18" s="249"/>
      <c r="K18" s="249"/>
    </row>
    <row r="19" spans="1:11" s="88" customFormat="1" ht="12" customHeight="1">
      <c r="A19" s="82" t="s">
        <v>3506</v>
      </c>
      <c r="B19" s="96">
        <v>216</v>
      </c>
      <c r="C19" s="96">
        <v>3</v>
      </c>
      <c r="D19" s="96">
        <v>0</v>
      </c>
      <c r="E19" s="65">
        <f t="shared" si="0"/>
        <v>219</v>
      </c>
      <c r="F19" s="41"/>
      <c r="G19" s="249"/>
      <c r="H19" s="249"/>
      <c r="I19" s="249"/>
      <c r="J19" s="249"/>
      <c r="K19" s="249"/>
    </row>
    <row r="20" spans="1:11" s="88" customFormat="1" ht="12" customHeight="1">
      <c r="A20" s="82" t="s">
        <v>3507</v>
      </c>
      <c r="B20" s="96">
        <v>131</v>
      </c>
      <c r="C20" s="96">
        <v>3</v>
      </c>
      <c r="D20" s="96">
        <v>2</v>
      </c>
      <c r="E20" s="65">
        <f t="shared" si="0"/>
        <v>136</v>
      </c>
      <c r="F20" s="41"/>
      <c r="G20" s="249"/>
      <c r="H20" s="249"/>
      <c r="I20" s="249"/>
      <c r="J20" s="249"/>
      <c r="K20" s="249"/>
    </row>
    <row r="21" spans="1:11" s="88" customFormat="1" ht="12" customHeight="1">
      <c r="A21" s="82" t="s">
        <v>3508</v>
      </c>
      <c r="B21" s="96">
        <v>150</v>
      </c>
      <c r="C21" s="96">
        <v>3</v>
      </c>
      <c r="D21" s="96">
        <v>1</v>
      </c>
      <c r="E21" s="65">
        <f t="shared" si="0"/>
        <v>154</v>
      </c>
      <c r="F21" s="41"/>
      <c r="G21" s="249"/>
      <c r="H21" s="249"/>
      <c r="I21" s="249"/>
      <c r="J21" s="249"/>
      <c r="K21" s="249"/>
    </row>
    <row r="22" spans="1:11" s="88" customFormat="1" ht="12" customHeight="1">
      <c r="A22" s="81"/>
      <c r="B22" s="96"/>
      <c r="C22" s="96"/>
      <c r="D22" s="96"/>
      <c r="E22" s="96"/>
      <c r="F22" s="41"/>
      <c r="G22" s="249"/>
      <c r="H22" s="249"/>
      <c r="I22" s="249"/>
      <c r="J22" s="249"/>
      <c r="K22" s="249"/>
    </row>
    <row r="23" spans="1:11" s="88" customFormat="1" ht="12" customHeight="1">
      <c r="A23" s="82"/>
      <c r="B23" s="96"/>
      <c r="C23" s="96"/>
      <c r="D23" s="96"/>
      <c r="E23" s="94"/>
      <c r="F23" s="41"/>
      <c r="G23" s="249"/>
      <c r="H23" s="249"/>
      <c r="I23" s="249"/>
      <c r="J23" s="249"/>
      <c r="K23" s="249"/>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5"/>
      <c r="F30" s="41"/>
      <c r="G30" s="11"/>
      <c r="H30" s="11"/>
      <c r="I30" s="11"/>
    </row>
    <row r="31" spans="1:11" s="15" customFormat="1" ht="12" customHeight="1">
      <c r="A31" s="82"/>
      <c r="B31" s="96"/>
      <c r="C31" s="96"/>
      <c r="D31" s="96"/>
      <c r="E31" s="96"/>
      <c r="F31" s="41"/>
      <c r="G31" s="11"/>
      <c r="H31" s="11"/>
      <c r="I31" s="11"/>
    </row>
    <row r="32" spans="1:11" s="15" customFormat="1" ht="12" customHeight="1">
      <c r="A32" s="82"/>
      <c r="B32" s="96"/>
      <c r="C32" s="96"/>
      <c r="D32" s="96"/>
      <c r="E32" s="94"/>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1"/>
      <c r="B38" s="96"/>
      <c r="C38" s="96"/>
      <c r="D38" s="96"/>
      <c r="E38" s="95"/>
      <c r="F38" s="41"/>
      <c r="G38" s="11"/>
      <c r="H38" s="11"/>
      <c r="I38" s="11"/>
    </row>
    <row r="39" spans="1:9" s="15" customFormat="1" ht="12" customHeight="1">
      <c r="A39" s="82"/>
      <c r="B39" s="96"/>
      <c r="C39" s="96"/>
      <c r="D39" s="96"/>
      <c r="E39" s="95"/>
      <c r="F39" s="41"/>
      <c r="G39" s="11"/>
      <c r="H39" s="11"/>
      <c r="I39" s="11"/>
    </row>
    <row r="40" spans="1:9" s="15" customFormat="1" ht="12" customHeight="1">
      <c r="A40" s="82"/>
      <c r="B40" s="96"/>
      <c r="C40" s="96"/>
      <c r="D40" s="96"/>
      <c r="E40" s="96"/>
      <c r="F40" s="41"/>
      <c r="G40" s="11"/>
      <c r="H40" s="11"/>
      <c r="I40" s="11"/>
    </row>
    <row r="41" spans="1:9" s="15" customFormat="1" ht="12" customHeight="1">
      <c r="A41" s="82"/>
      <c r="B41" s="96"/>
      <c r="C41" s="96"/>
      <c r="D41" s="96"/>
      <c r="E41" s="94"/>
      <c r="F41" s="41"/>
      <c r="G41" s="11"/>
      <c r="H41" s="11"/>
      <c r="I41" s="11"/>
    </row>
    <row r="42" spans="1:9" s="15" customFormat="1" ht="12" customHeight="1">
      <c r="A42" s="82"/>
      <c r="B42" s="96"/>
      <c r="C42" s="96"/>
      <c r="D42" s="96"/>
      <c r="E42" s="95"/>
      <c r="F42" s="40"/>
      <c r="G42" s="11"/>
      <c r="H42" s="11"/>
      <c r="I42" s="11"/>
    </row>
    <row r="43" spans="1:9" s="15" customFormat="1" ht="12" customHeight="1">
      <c r="A43" s="82"/>
      <c r="B43" s="96"/>
      <c r="C43" s="96"/>
      <c r="D43" s="96"/>
      <c r="E43" s="95"/>
      <c r="F43" s="41"/>
      <c r="G43" s="11"/>
      <c r="H43" s="11"/>
      <c r="I43" s="11"/>
    </row>
    <row r="44" spans="1:9" s="15" customFormat="1" ht="9" customHeight="1">
      <c r="A44" s="39"/>
      <c r="B44" s="92"/>
      <c r="C44" s="92"/>
      <c r="D44" s="92"/>
      <c r="E44" s="95"/>
      <c r="F44" s="40"/>
      <c r="G44" s="11"/>
      <c r="H44" s="11"/>
      <c r="I44" s="11"/>
    </row>
    <row r="45" spans="1:9" s="15" customFormat="1" ht="12.75" customHeight="1">
      <c r="A45" s="288"/>
      <c r="B45" s="289"/>
      <c r="C45" s="289"/>
      <c r="D45" s="289"/>
      <c r="E45" s="289"/>
    </row>
    <row r="46" spans="1:9" s="15" customFormat="1" ht="12" customHeight="1">
      <c r="A46" s="286"/>
      <c r="B46" s="287"/>
      <c r="C46" s="287"/>
      <c r="D46" s="287"/>
      <c r="E46" s="287"/>
    </row>
    <row r="47" spans="1:9" s="15" customFormat="1" ht="15" customHeight="1">
      <c r="E47" s="96"/>
    </row>
    <row r="48" spans="1:9" s="15" customFormat="1" ht="15" customHeight="1">
      <c r="E48" s="94"/>
    </row>
    <row r="49" spans="5:5" s="15" customFormat="1" ht="15" customHeight="1">
      <c r="E49" s="95"/>
    </row>
    <row r="50" spans="5:5" s="15" customFormat="1" ht="15" customHeight="1">
      <c r="E50" s="95"/>
    </row>
    <row r="51" spans="5:5" s="15" customFormat="1" ht="15" customHeight="1">
      <c r="E51" s="91"/>
    </row>
    <row r="52" spans="5:5" s="15" customFormat="1" ht="15" customHeight="1">
      <c r="E52" s="145"/>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topLeftCell="A16"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8" t="s">
        <v>33</v>
      </c>
      <c r="B1" s="281"/>
      <c r="C1" s="281"/>
      <c r="D1" s="37"/>
      <c r="E1" s="38"/>
      <c r="F1" s="144" t="s">
        <v>102</v>
      </c>
    </row>
    <row r="2" spans="1:11" s="2" customFormat="1" ht="5.25" customHeight="1">
      <c r="A2" s="1"/>
      <c r="B2" s="1"/>
      <c r="C2" s="1"/>
      <c r="D2" s="1"/>
      <c r="E2" s="1"/>
    </row>
    <row r="3" spans="1:11" s="67" customFormat="1" ht="15" customHeight="1">
      <c r="A3" s="42" t="s">
        <v>3494</v>
      </c>
      <c r="B3" s="42"/>
      <c r="C3" s="42"/>
      <c r="D3" s="42"/>
      <c r="E3" s="42"/>
    </row>
    <row r="4" spans="1:11" s="67" customFormat="1" ht="15" customHeight="1">
      <c r="A4" s="43" t="s">
        <v>3493</v>
      </c>
      <c r="B4" s="68"/>
      <c r="C4" s="68"/>
      <c r="D4" s="68"/>
      <c r="E4" s="68"/>
      <c r="F4" s="69"/>
    </row>
    <row r="5" spans="1:11" s="71" customFormat="1" ht="6" customHeight="1">
      <c r="A5" s="50"/>
      <c r="B5" s="70"/>
      <c r="C5" s="70"/>
      <c r="D5" s="70"/>
      <c r="E5" s="70"/>
    </row>
    <row r="6" spans="1:11" s="8" customFormat="1" ht="15" customHeight="1" thickBot="1">
      <c r="A6" s="276" t="s">
        <v>3676</v>
      </c>
      <c r="B6" s="277"/>
      <c r="C6" s="9"/>
      <c r="D6" s="9"/>
      <c r="E6" s="9"/>
    </row>
    <row r="7" spans="1:11" s="67" customFormat="1" ht="21.75" customHeight="1">
      <c r="A7" s="278"/>
      <c r="B7" s="280"/>
      <c r="C7" s="280"/>
      <c r="D7" s="280"/>
      <c r="E7" s="143"/>
    </row>
    <row r="8" spans="1:11" s="67" customFormat="1" ht="21.75" customHeight="1">
      <c r="A8" s="279"/>
      <c r="B8" s="45" t="s">
        <v>35</v>
      </c>
      <c r="C8" s="45" t="s">
        <v>36</v>
      </c>
      <c r="D8" s="45" t="s">
        <v>37</v>
      </c>
      <c r="E8" s="45" t="s">
        <v>38</v>
      </c>
    </row>
    <row r="9" spans="1:11" s="8" customFormat="1" ht="21" customHeight="1">
      <c r="A9" s="54" t="s">
        <v>38</v>
      </c>
      <c r="B9" s="65">
        <f>SUM(B11:B42)</f>
        <v>268</v>
      </c>
      <c r="C9" s="65">
        <f>SUM(C11:C42)</f>
        <v>5</v>
      </c>
      <c r="D9" s="65">
        <f>SUM(D11:D42)</f>
        <v>1</v>
      </c>
      <c r="E9" s="65">
        <f>SUM(B9:D9)</f>
        <v>274</v>
      </c>
      <c r="F9" s="10"/>
    </row>
    <row r="10" spans="1:11" s="8" customFormat="1" ht="9" customHeight="1">
      <c r="A10" s="62"/>
      <c r="B10" s="66"/>
      <c r="C10" s="66"/>
      <c r="D10" s="66"/>
      <c r="E10" s="65"/>
    </row>
    <row r="11" spans="1:11" s="88" customFormat="1" ht="12" customHeight="1">
      <c r="A11" s="82" t="s">
        <v>3498</v>
      </c>
      <c r="B11" s="96">
        <v>20</v>
      </c>
      <c r="C11" s="96">
        <v>0</v>
      </c>
      <c r="D11" s="96">
        <v>0</v>
      </c>
      <c r="E11" s="65">
        <f t="shared" ref="E11:E21" si="0">SUM(B11:D11)</f>
        <v>20</v>
      </c>
      <c r="F11" s="40"/>
      <c r="G11" s="250"/>
      <c r="H11" s="251"/>
      <c r="I11" s="251"/>
      <c r="J11" s="252"/>
      <c r="K11" s="252"/>
    </row>
    <row r="12" spans="1:11" s="88" customFormat="1" ht="12" customHeight="1">
      <c r="A12" s="82" t="s">
        <v>3499</v>
      </c>
      <c r="B12" s="96">
        <v>30</v>
      </c>
      <c r="C12" s="96">
        <v>1</v>
      </c>
      <c r="D12" s="96">
        <v>0</v>
      </c>
      <c r="E12" s="65">
        <f t="shared" si="0"/>
        <v>31</v>
      </c>
      <c r="F12" s="41"/>
      <c r="G12" s="253"/>
      <c r="H12" s="251"/>
      <c r="I12" s="251"/>
      <c r="J12" s="252"/>
      <c r="K12" s="252"/>
    </row>
    <row r="13" spans="1:11" s="88" customFormat="1" ht="12" customHeight="1">
      <c r="A13" s="82" t="s">
        <v>3500</v>
      </c>
      <c r="B13" s="96">
        <v>15</v>
      </c>
      <c r="C13" s="96">
        <v>0</v>
      </c>
      <c r="D13" s="96">
        <v>0</v>
      </c>
      <c r="E13" s="65">
        <f t="shared" si="0"/>
        <v>15</v>
      </c>
      <c r="F13" s="41"/>
      <c r="G13" s="253"/>
      <c r="H13" s="251"/>
      <c r="I13" s="251"/>
      <c r="J13" s="252"/>
      <c r="K13" s="252"/>
    </row>
    <row r="14" spans="1:11" s="88" customFormat="1" ht="12" customHeight="1">
      <c r="A14" s="82" t="s">
        <v>3501</v>
      </c>
      <c r="B14" s="96">
        <v>24</v>
      </c>
      <c r="C14" s="96">
        <v>2</v>
      </c>
      <c r="D14" s="96">
        <v>0</v>
      </c>
      <c r="E14" s="65">
        <f t="shared" si="0"/>
        <v>26</v>
      </c>
      <c r="F14" s="41"/>
      <c r="G14" s="253"/>
      <c r="H14" s="251"/>
      <c r="I14" s="251"/>
      <c r="J14" s="252"/>
      <c r="K14" s="252"/>
    </row>
    <row r="15" spans="1:11" s="88" customFormat="1" ht="12" customHeight="1">
      <c r="A15" s="82" t="s">
        <v>3502</v>
      </c>
      <c r="B15" s="96">
        <v>39</v>
      </c>
      <c r="C15" s="96">
        <v>0</v>
      </c>
      <c r="D15" s="96">
        <v>0</v>
      </c>
      <c r="E15" s="65">
        <f t="shared" si="0"/>
        <v>39</v>
      </c>
      <c r="F15" s="41"/>
      <c r="G15" s="253"/>
      <c r="H15" s="251"/>
      <c r="I15" s="251"/>
      <c r="J15" s="252"/>
      <c r="K15" s="252"/>
    </row>
    <row r="16" spans="1:11" s="88" customFormat="1" ht="12" customHeight="1">
      <c r="A16" s="82" t="s">
        <v>3503</v>
      </c>
      <c r="B16" s="96">
        <v>56</v>
      </c>
      <c r="C16" s="96">
        <v>1</v>
      </c>
      <c r="D16" s="96">
        <v>1</v>
      </c>
      <c r="E16" s="65">
        <f t="shared" si="0"/>
        <v>58</v>
      </c>
      <c r="F16" s="41"/>
      <c r="G16" s="253"/>
      <c r="H16" s="251"/>
      <c r="I16" s="251"/>
      <c r="J16" s="252"/>
      <c r="K16" s="252"/>
    </row>
    <row r="17" spans="1:11" s="88" customFormat="1" ht="12" customHeight="1">
      <c r="A17" s="82" t="s">
        <v>3504</v>
      </c>
      <c r="B17" s="96">
        <v>23</v>
      </c>
      <c r="C17" s="96">
        <v>1</v>
      </c>
      <c r="D17" s="96">
        <v>0</v>
      </c>
      <c r="E17" s="65">
        <f t="shared" si="0"/>
        <v>24</v>
      </c>
      <c r="F17" s="40"/>
      <c r="G17" s="253"/>
      <c r="H17" s="251"/>
      <c r="I17" s="251"/>
      <c r="J17" s="252"/>
      <c r="K17" s="252"/>
    </row>
    <row r="18" spans="1:11" s="88" customFormat="1" ht="12" customHeight="1">
      <c r="A18" s="82" t="s">
        <v>3505</v>
      </c>
      <c r="B18" s="96">
        <v>30</v>
      </c>
      <c r="C18" s="96">
        <v>0</v>
      </c>
      <c r="D18" s="96">
        <v>0</v>
      </c>
      <c r="E18" s="65">
        <f t="shared" si="0"/>
        <v>30</v>
      </c>
      <c r="F18" s="41"/>
      <c r="G18" s="253"/>
      <c r="H18" s="251"/>
      <c r="I18" s="251"/>
      <c r="J18" s="252"/>
      <c r="K18" s="252"/>
    </row>
    <row r="19" spans="1:11" s="88" customFormat="1" ht="12" customHeight="1">
      <c r="A19" s="82" t="s">
        <v>3506</v>
      </c>
      <c r="B19" s="96">
        <v>16</v>
      </c>
      <c r="C19" s="96">
        <v>0</v>
      </c>
      <c r="D19" s="96">
        <v>0</v>
      </c>
      <c r="E19" s="65">
        <f t="shared" si="0"/>
        <v>16</v>
      </c>
      <c r="F19" s="41"/>
      <c r="G19" s="253"/>
      <c r="H19" s="251"/>
      <c r="I19" s="251"/>
      <c r="J19" s="252"/>
      <c r="K19" s="252"/>
    </row>
    <row r="20" spans="1:11" s="88" customFormat="1" ht="12" customHeight="1">
      <c r="A20" s="82" t="s">
        <v>3507</v>
      </c>
      <c r="B20" s="96">
        <v>6</v>
      </c>
      <c r="C20" s="96">
        <v>0</v>
      </c>
      <c r="D20" s="96">
        <v>0</v>
      </c>
      <c r="E20" s="65">
        <f t="shared" si="0"/>
        <v>6</v>
      </c>
      <c r="F20" s="41"/>
      <c r="G20" s="253"/>
      <c r="H20" s="251"/>
      <c r="I20" s="251"/>
      <c r="J20" s="252"/>
      <c r="K20" s="252"/>
    </row>
    <row r="21" spans="1:11" s="88" customFormat="1" ht="12" customHeight="1">
      <c r="A21" s="81" t="s">
        <v>3508</v>
      </c>
      <c r="B21" s="96">
        <v>9</v>
      </c>
      <c r="C21" s="96">
        <v>0</v>
      </c>
      <c r="D21" s="96">
        <v>0</v>
      </c>
      <c r="E21" s="65">
        <f t="shared" si="0"/>
        <v>9</v>
      </c>
      <c r="F21" s="41"/>
      <c r="G21" s="253"/>
      <c r="H21" s="251"/>
      <c r="I21" s="251"/>
      <c r="J21" s="252"/>
      <c r="K21" s="252"/>
    </row>
    <row r="22" spans="1:11" s="88" customFormat="1" ht="12" customHeight="1">
      <c r="A22" s="82"/>
      <c r="B22" s="96"/>
      <c r="C22" s="96"/>
      <c r="D22" s="96"/>
      <c r="E22" s="94"/>
      <c r="F22" s="41"/>
      <c r="G22" s="253"/>
      <c r="H22" s="251"/>
      <c r="I22" s="251"/>
      <c r="J22" s="252"/>
      <c r="K22" s="252"/>
    </row>
    <row r="23" spans="1:11" s="88" customFormat="1" ht="12" customHeight="1">
      <c r="A23" s="82"/>
      <c r="B23" s="96"/>
      <c r="C23" s="96"/>
      <c r="D23" s="96"/>
      <c r="E23" s="95"/>
      <c r="F23" s="41"/>
      <c r="G23" s="253"/>
      <c r="H23" s="251"/>
      <c r="I23" s="251"/>
      <c r="J23" s="252"/>
      <c r="K23" s="252"/>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6"/>
      <c r="F30" s="41"/>
      <c r="G30" s="11"/>
      <c r="H30" s="11"/>
      <c r="I30" s="11"/>
    </row>
    <row r="31" spans="1:11" s="15" customFormat="1" ht="12" customHeight="1">
      <c r="A31" s="82"/>
      <c r="B31" s="96"/>
      <c r="C31" s="96"/>
      <c r="D31" s="96"/>
      <c r="E31" s="94"/>
      <c r="F31" s="41"/>
      <c r="G31" s="11"/>
      <c r="H31" s="11"/>
      <c r="I31" s="11"/>
    </row>
    <row r="32" spans="1:11"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288"/>
      <c r="B44" s="289"/>
      <c r="C44" s="289"/>
      <c r="D44" s="289"/>
      <c r="E44" s="289"/>
    </row>
    <row r="45" spans="1:9" s="15" customFormat="1" ht="12" customHeight="1">
      <c r="A45" s="286"/>
      <c r="B45" s="287"/>
      <c r="C45" s="287"/>
      <c r="D45" s="287"/>
      <c r="E45" s="287"/>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45"/>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230" t="s">
        <v>102</v>
      </c>
    </row>
    <row r="2" spans="1:9" s="2" customFormat="1" ht="5.25" customHeight="1">
      <c r="A2" s="1"/>
      <c r="B2" s="1"/>
      <c r="C2" s="1"/>
      <c r="D2" s="1"/>
      <c r="E2" s="1"/>
    </row>
    <row r="3" spans="1:9" s="67" customFormat="1" ht="15" customHeight="1">
      <c r="A3" s="42" t="s">
        <v>3538</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231"/>
    </row>
    <row r="8" spans="1:9" s="67" customFormat="1" ht="21.75" customHeight="1">
      <c r="A8" s="279"/>
      <c r="B8" s="45" t="s">
        <v>35</v>
      </c>
      <c r="C8" s="45" t="s">
        <v>36</v>
      </c>
      <c r="D8" s="45" t="s">
        <v>37</v>
      </c>
      <c r="E8" s="45" t="s">
        <v>38</v>
      </c>
    </row>
    <row r="9" spans="1:9" s="8" customFormat="1" ht="21" customHeight="1">
      <c r="A9" s="54" t="s">
        <v>38</v>
      </c>
      <c r="B9" s="65">
        <f>SUM(B11:B34)</f>
        <v>3227</v>
      </c>
      <c r="C9" s="65">
        <f>SUM(C11:C34)</f>
        <v>29</v>
      </c>
      <c r="D9" s="65">
        <f>SUM(D11:D34)</f>
        <v>6</v>
      </c>
      <c r="E9" s="65">
        <f>SUM(B9:D9)</f>
        <v>3262</v>
      </c>
      <c r="F9" s="10"/>
    </row>
    <row r="10" spans="1:9" s="8" customFormat="1" ht="9" customHeight="1">
      <c r="A10" s="62"/>
      <c r="B10" s="66"/>
      <c r="C10" s="66"/>
      <c r="D10" s="66"/>
      <c r="E10" s="65"/>
    </row>
    <row r="11" spans="1:9" s="88" customFormat="1" ht="12" customHeight="1">
      <c r="A11" s="82" t="s">
        <v>3539</v>
      </c>
      <c r="B11" s="233">
        <v>2740</v>
      </c>
      <c r="C11" s="233">
        <v>19</v>
      </c>
      <c r="D11" s="233">
        <v>6</v>
      </c>
      <c r="E11" s="65">
        <f>SUM(B11:D11)</f>
        <v>2765</v>
      </c>
      <c r="F11" s="40"/>
      <c r="G11" s="11"/>
      <c r="H11" s="11"/>
      <c r="I11" s="11"/>
    </row>
    <row r="12" spans="1:9" s="88" customFormat="1" ht="12" customHeight="1">
      <c r="A12" s="82" t="s">
        <v>3540</v>
      </c>
      <c r="B12" s="233">
        <v>244</v>
      </c>
      <c r="C12" s="233">
        <v>3</v>
      </c>
      <c r="D12" s="233">
        <v>0</v>
      </c>
      <c r="E12" s="65">
        <f>SUM(B12:D12)</f>
        <v>247</v>
      </c>
      <c r="F12" s="41"/>
      <c r="G12" s="11"/>
      <c r="H12" s="11"/>
      <c r="I12" s="11"/>
    </row>
    <row r="13" spans="1:9" s="88" customFormat="1" ht="12" customHeight="1">
      <c r="A13" s="82" t="s">
        <v>3542</v>
      </c>
      <c r="B13" s="233">
        <v>56</v>
      </c>
      <c r="C13" s="233">
        <v>2</v>
      </c>
      <c r="D13" s="233">
        <v>0</v>
      </c>
      <c r="E13" s="65">
        <f>SUM(B13:D13)</f>
        <v>58</v>
      </c>
      <c r="F13" s="41"/>
      <c r="G13" s="11"/>
      <c r="H13" s="11"/>
      <c r="I13" s="11"/>
    </row>
    <row r="14" spans="1:9" s="88" customFormat="1" ht="12" customHeight="1">
      <c r="A14" s="82" t="s">
        <v>3541</v>
      </c>
      <c r="B14" s="233">
        <v>187</v>
      </c>
      <c r="C14" s="233">
        <v>5</v>
      </c>
      <c r="D14" s="233">
        <v>0</v>
      </c>
      <c r="E14" s="65">
        <f>SUM(B14:D14)</f>
        <v>192</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288"/>
      <c r="B36" s="289"/>
      <c r="C36" s="289"/>
      <c r="D36" s="289"/>
      <c r="E36" s="289"/>
    </row>
    <row r="37" spans="1:9" s="15" customFormat="1" ht="12" customHeight="1">
      <c r="A37" s="286"/>
      <c r="B37" s="287"/>
      <c r="C37" s="287"/>
      <c r="D37" s="287"/>
      <c r="E37" s="28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32"/>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8" t="s">
        <v>33</v>
      </c>
      <c r="B1" s="281"/>
      <c r="C1" s="281"/>
      <c r="D1" s="37"/>
      <c r="E1" s="38"/>
      <c r="F1" s="230" t="s">
        <v>102</v>
      </c>
    </row>
    <row r="2" spans="1:9" s="2" customFormat="1" ht="5.25" customHeight="1">
      <c r="A2" s="1"/>
      <c r="B2" s="1"/>
      <c r="C2" s="1"/>
      <c r="D2" s="1"/>
      <c r="E2" s="1"/>
    </row>
    <row r="3" spans="1:9" s="67" customFormat="1" ht="15" customHeight="1">
      <c r="A3" s="42" t="s">
        <v>3537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6" t="s">
        <v>3676</v>
      </c>
      <c r="B6" s="277"/>
      <c r="C6" s="9"/>
      <c r="D6" s="9"/>
      <c r="E6" s="9"/>
    </row>
    <row r="7" spans="1:9" s="67" customFormat="1" ht="21.75" customHeight="1">
      <c r="A7" s="278"/>
      <c r="B7" s="280"/>
      <c r="C7" s="280"/>
      <c r="D7" s="280"/>
      <c r="E7" s="231"/>
    </row>
    <row r="8" spans="1:9" s="67" customFormat="1" ht="21.75" customHeight="1">
      <c r="A8" s="279"/>
      <c r="B8" s="45" t="s">
        <v>35</v>
      </c>
      <c r="C8" s="45" t="s">
        <v>36</v>
      </c>
      <c r="D8" s="45" t="s">
        <v>37</v>
      </c>
      <c r="E8" s="45" t="s">
        <v>38</v>
      </c>
    </row>
    <row r="9" spans="1:9" s="8" customFormat="1" ht="21" customHeight="1">
      <c r="A9" s="54" t="s">
        <v>38</v>
      </c>
      <c r="B9" s="65">
        <f>SUM(B11:B36)</f>
        <v>268</v>
      </c>
      <c r="C9" s="65">
        <f>SUM(C11:C36)</f>
        <v>5</v>
      </c>
      <c r="D9" s="65">
        <f>SUM(D11:D36)</f>
        <v>1</v>
      </c>
      <c r="E9" s="65">
        <f>SUM(B9:D9)</f>
        <v>274</v>
      </c>
      <c r="F9" s="10"/>
    </row>
    <row r="10" spans="1:9" s="8" customFormat="1" ht="9" customHeight="1">
      <c r="A10" s="62"/>
      <c r="B10" s="66"/>
      <c r="C10" s="66"/>
      <c r="D10" s="66"/>
      <c r="E10" s="65"/>
    </row>
    <row r="11" spans="1:9" s="88" customFormat="1" ht="12" customHeight="1">
      <c r="A11" s="82" t="s">
        <v>3539</v>
      </c>
      <c r="B11" s="233">
        <v>219</v>
      </c>
      <c r="C11" s="233">
        <v>5</v>
      </c>
      <c r="D11" s="233">
        <v>0</v>
      </c>
      <c r="E11" s="65">
        <f>SUM(B11:D11)</f>
        <v>224</v>
      </c>
      <c r="F11" s="40"/>
      <c r="G11" s="11"/>
      <c r="H11" s="11"/>
      <c r="I11" s="11"/>
    </row>
    <row r="12" spans="1:9" s="88" customFormat="1" ht="12" customHeight="1">
      <c r="A12" s="82" t="s">
        <v>3540</v>
      </c>
      <c r="B12" s="233">
        <v>35</v>
      </c>
      <c r="C12" s="233">
        <v>0</v>
      </c>
      <c r="D12" s="233">
        <v>1</v>
      </c>
      <c r="E12" s="65">
        <f>SUM(B12:D12)</f>
        <v>36</v>
      </c>
      <c r="F12" s="41"/>
      <c r="G12" s="11"/>
      <c r="H12" s="11"/>
      <c r="I12" s="11"/>
    </row>
    <row r="13" spans="1:9" s="88" customFormat="1" ht="12" customHeight="1">
      <c r="A13" s="82" t="s">
        <v>3542</v>
      </c>
      <c r="B13" s="233">
        <v>5</v>
      </c>
      <c r="C13" s="233">
        <v>0</v>
      </c>
      <c r="D13" s="233">
        <v>0</v>
      </c>
      <c r="E13" s="65">
        <f>SUM(B13:D13)</f>
        <v>5</v>
      </c>
      <c r="F13" s="41"/>
      <c r="G13" s="11"/>
      <c r="H13" s="11"/>
      <c r="I13" s="11"/>
    </row>
    <row r="14" spans="1:9" s="88" customFormat="1" ht="12" customHeight="1">
      <c r="A14" s="82" t="s">
        <v>3541</v>
      </c>
      <c r="B14" s="233">
        <v>9</v>
      </c>
      <c r="C14" s="233">
        <v>0</v>
      </c>
      <c r="D14" s="233">
        <v>0</v>
      </c>
      <c r="E14" s="65">
        <f>SUM(B14:D14)</f>
        <v>9</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288"/>
      <c r="B38" s="289"/>
      <c r="C38" s="289"/>
      <c r="D38" s="289"/>
      <c r="E38" s="289"/>
    </row>
    <row r="39" spans="1:9" s="15" customFormat="1" ht="12" customHeight="1">
      <c r="A39" s="286"/>
      <c r="B39" s="287"/>
      <c r="C39" s="287"/>
      <c r="D39" s="287"/>
      <c r="E39" s="28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32"/>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A14" sqref="A1:XFD1048576"/>
    </sheetView>
  </sheetViews>
  <sheetFormatPr baseColWidth="10" defaultColWidth="8.44140625" defaultRowHeight="13.2"/>
  <cols>
    <col min="1" max="1" width="2.88671875" style="2" customWidth="1"/>
    <col min="2" max="2" width="55.5546875" style="216"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8" t="s">
        <v>33</v>
      </c>
      <c r="B1" s="281"/>
      <c r="C1" s="281"/>
      <c r="D1" s="281"/>
      <c r="E1" s="37"/>
      <c r="F1" s="37"/>
      <c r="G1" s="1"/>
      <c r="I1" s="1"/>
      <c r="J1" s="184"/>
    </row>
    <row r="2" spans="1:133" ht="5.25" customHeight="1">
      <c r="B2" s="3"/>
      <c r="D2" s="1"/>
      <c r="E2" s="1"/>
      <c r="F2" s="1"/>
      <c r="G2" s="1"/>
      <c r="I2" s="1"/>
      <c r="J2" s="1"/>
    </row>
    <row r="3" spans="1:133" s="67" customFormat="1" ht="15" customHeight="1">
      <c r="A3" s="42" t="s">
        <v>3626</v>
      </c>
      <c r="B3" s="42"/>
      <c r="C3" s="42"/>
      <c r="D3" s="42"/>
      <c r="E3" s="42"/>
      <c r="F3" s="42"/>
      <c r="G3" s="42"/>
      <c r="H3" s="42"/>
      <c r="I3" s="42"/>
      <c r="J3" s="42"/>
    </row>
    <row r="4" spans="1:133" s="67" customFormat="1" ht="15" customHeight="1">
      <c r="A4" s="43" t="s">
        <v>3627</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2" t="s">
        <v>3676</v>
      </c>
      <c r="B6" s="292"/>
      <c r="C6" s="292"/>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3"/>
      <c r="C7" s="46"/>
      <c r="D7" s="293" t="s">
        <v>3435</v>
      </c>
      <c r="E7" s="293"/>
      <c r="F7" s="46"/>
      <c r="G7" s="294" t="s">
        <v>3436</v>
      </c>
      <c r="H7" s="46"/>
      <c r="I7" s="296" t="s">
        <v>3437</v>
      </c>
      <c r="J7" s="296"/>
    </row>
    <row r="8" spans="1:133" s="67" customFormat="1" ht="21.9" customHeight="1">
      <c r="B8" s="283"/>
      <c r="C8" s="46"/>
      <c r="D8" s="191" t="s">
        <v>3431</v>
      </c>
      <c r="E8" s="191" t="s">
        <v>37</v>
      </c>
      <c r="F8" s="46"/>
      <c r="G8" s="295"/>
      <c r="H8" s="46"/>
      <c r="I8" s="191" t="s">
        <v>3431</v>
      </c>
      <c r="J8" s="191" t="s">
        <v>37</v>
      </c>
    </row>
    <row r="9" spans="1:133" s="34" customFormat="1" ht="26.25" customHeight="1">
      <c r="A9" s="192"/>
      <c r="B9" s="193" t="s">
        <v>38</v>
      </c>
      <c r="C9" s="194"/>
      <c r="D9" s="195">
        <f>'ATR-A2.1'!F9</f>
        <v>3262</v>
      </c>
      <c r="E9" s="195">
        <f>'ATR-A2.1'!E9</f>
        <v>6</v>
      </c>
      <c r="F9" s="196"/>
      <c r="G9" s="196">
        <f>SUM(G12:G15)</f>
        <v>124214.09090909091</v>
      </c>
      <c r="H9" s="197"/>
      <c r="I9" s="198">
        <f>(D9*100000/G9)/11</f>
        <v>238.73737059548947</v>
      </c>
      <c r="J9" s="199">
        <f>(E9*100000/G9)/11</f>
        <v>0.43912453205792051</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258">
        <f>'ATR-A2.1'!F12</f>
        <v>229</v>
      </c>
      <c r="E12" s="258">
        <f>'ATR-A2.1'!E12</f>
        <v>0</v>
      </c>
      <c r="F12" s="204"/>
      <c r="G12" s="204">
        <f>G18</f>
        <v>7345.545454545455</v>
      </c>
      <c r="H12" s="204"/>
      <c r="I12" s="259">
        <f>(D12*100000/G12)/11</f>
        <v>283.41233400576726</v>
      </c>
      <c r="J12" s="260">
        <f>(E12*100000/G12)/11</f>
        <v>0</v>
      </c>
      <c r="K12" s="33"/>
      <c r="L12" s="33"/>
    </row>
    <row r="13" spans="1:133" ht="13.5" customHeight="1">
      <c r="A13" s="67"/>
      <c r="B13" s="57" t="s">
        <v>6</v>
      </c>
      <c r="C13" s="203"/>
      <c r="D13" s="258">
        <f>'ATR-A2.1'!F13</f>
        <v>1142</v>
      </c>
      <c r="E13" s="258">
        <f>'ATR-A2.1'!E13</f>
        <v>3</v>
      </c>
      <c r="F13" s="204"/>
      <c r="G13" s="204">
        <f>SUM(G19:G22)</f>
        <v>26083.090909090908</v>
      </c>
      <c r="H13" s="204"/>
      <c r="I13" s="259">
        <f t="shared" ref="I13:I15" si="0">(D13*100000/G13)/11</f>
        <v>398.02867758282974</v>
      </c>
      <c r="J13" s="260">
        <f t="shared" ref="J13:J15" si="1">(E13*100000/G13)/11</f>
        <v>1.0456094857692551</v>
      </c>
      <c r="K13" s="33"/>
      <c r="L13" s="33"/>
    </row>
    <row r="14" spans="1:133" ht="13.5" customHeight="1">
      <c r="A14" s="67"/>
      <c r="B14" s="57" t="s">
        <v>44</v>
      </c>
      <c r="C14" s="203"/>
      <c r="D14" s="258">
        <f>'ATR-A2.1'!F14</f>
        <v>462</v>
      </c>
      <c r="E14" s="258">
        <f>'ATR-A2.1'!E14</f>
        <v>1</v>
      </c>
      <c r="F14" s="204"/>
      <c r="G14" s="204">
        <f>G23</f>
        <v>8266.9090909090919</v>
      </c>
      <c r="H14" s="204"/>
      <c r="I14" s="259">
        <f t="shared" si="0"/>
        <v>508.04961731327518</v>
      </c>
      <c r="J14" s="260">
        <f t="shared" si="1"/>
        <v>1.0996744963490805</v>
      </c>
      <c r="K14" s="33"/>
      <c r="L14" s="33"/>
    </row>
    <row r="15" spans="1:133" ht="13.5" customHeight="1">
      <c r="A15" s="67"/>
      <c r="B15" s="57" t="s">
        <v>7</v>
      </c>
      <c r="C15" s="203"/>
      <c r="D15" s="258">
        <f>'ATR-A2.1'!F15</f>
        <v>1429</v>
      </c>
      <c r="E15" s="258">
        <f>'ATR-A2.1'!E15</f>
        <v>2</v>
      </c>
      <c r="F15" s="204"/>
      <c r="G15" s="204">
        <f>SUM(G24:G38)</f>
        <v>82518.545454545456</v>
      </c>
      <c r="H15" s="204"/>
      <c r="I15" s="259">
        <f t="shared" si="0"/>
        <v>157.43017547570574</v>
      </c>
      <c r="J15" s="260">
        <f t="shared" si="1"/>
        <v>0.22033614482254127</v>
      </c>
      <c r="K15" s="33"/>
      <c r="L15" s="33"/>
      <c r="N15" s="6"/>
    </row>
    <row r="16" spans="1:133" ht="9" customHeight="1">
      <c r="A16" s="67"/>
      <c r="B16" s="205"/>
      <c r="C16" s="203"/>
      <c r="D16" s="258"/>
      <c r="E16" s="258"/>
      <c r="F16" s="204"/>
      <c r="G16" s="204"/>
      <c r="H16" s="204"/>
      <c r="I16" s="259"/>
      <c r="J16" s="260"/>
      <c r="K16" s="33"/>
      <c r="L16" s="33"/>
    </row>
    <row r="17" spans="1:13" ht="13.5" customHeight="1">
      <c r="A17" s="67"/>
      <c r="B17" s="55" t="s">
        <v>3438</v>
      </c>
      <c r="C17" s="203"/>
      <c r="D17" s="258"/>
      <c r="E17" s="258"/>
      <c r="F17" s="204"/>
      <c r="G17" s="204"/>
      <c r="H17" s="204"/>
      <c r="I17" s="259"/>
      <c r="J17" s="260"/>
      <c r="K17" s="33"/>
      <c r="L17" s="33"/>
    </row>
    <row r="18" spans="1:13" ht="13.5" customHeight="1">
      <c r="A18" s="206" t="s">
        <v>39</v>
      </c>
      <c r="B18" s="138" t="s">
        <v>573</v>
      </c>
      <c r="C18" s="203"/>
      <c r="D18" s="258">
        <f>'ATR-A2.1'!F18+'ATR-A2.1'!F19+'ATR-A2.1'!F20</f>
        <v>229</v>
      </c>
      <c r="E18" s="258">
        <f>'ATR-A2.1'!E18+'ATR-A2.1'!E19+'ATR-A2.1'!E20</f>
        <v>0</v>
      </c>
      <c r="F18" s="204"/>
      <c r="G18" s="204">
        <v>7345.545454545455</v>
      </c>
      <c r="H18" s="204"/>
      <c r="I18" s="259">
        <f>(D18*100000/G18)/11</f>
        <v>283.41233400576726</v>
      </c>
      <c r="J18" s="260">
        <f>(E18*100000/G18)/11</f>
        <v>0</v>
      </c>
      <c r="K18" s="33"/>
      <c r="L18" s="33"/>
      <c r="M18" s="207"/>
    </row>
    <row r="19" spans="1:13" ht="13.5" customHeight="1">
      <c r="A19" s="206" t="s">
        <v>40</v>
      </c>
      <c r="B19" s="138" t="s">
        <v>580</v>
      </c>
      <c r="C19" s="203"/>
      <c r="D19" s="258">
        <f>'ATR-A2.1'!F21</f>
        <v>5</v>
      </c>
      <c r="E19" s="258">
        <f>'ATR-A2.1'!E21</f>
        <v>0</v>
      </c>
      <c r="F19" s="204"/>
      <c r="G19" s="204">
        <v>136.54545454545453</v>
      </c>
      <c r="H19" s="204"/>
      <c r="I19" s="259">
        <f t="shared" ref="I19:I38" si="2">(D19*100000/G19)/11</f>
        <v>332.88948069241019</v>
      </c>
      <c r="J19" s="260">
        <f t="shared" ref="J19:J38" si="3">(E19*100000/G19)/11</f>
        <v>0</v>
      </c>
      <c r="K19" s="33"/>
      <c r="L19" s="33"/>
      <c r="M19" s="207"/>
    </row>
    <row r="20" spans="1:13" ht="13.5" customHeight="1">
      <c r="A20" s="206" t="s">
        <v>41</v>
      </c>
      <c r="B20" s="138" t="s">
        <v>589</v>
      </c>
      <c r="C20" s="203"/>
      <c r="D20" s="258">
        <f>SUM('ATR-A2.1'!F22:F41)</f>
        <v>1087</v>
      </c>
      <c r="E20" s="258">
        <f>SUM('ATR-A2.1'!E22:E41)</f>
        <v>3</v>
      </c>
      <c r="F20" s="204"/>
      <c r="G20" s="204">
        <v>24701.181818181816</v>
      </c>
      <c r="H20" s="204"/>
      <c r="I20" s="259">
        <f t="shared" si="2"/>
        <v>400.05446923776196</v>
      </c>
      <c r="J20" s="260">
        <f t="shared" si="3"/>
        <v>1.1041061708493889</v>
      </c>
      <c r="K20" s="33"/>
      <c r="L20" s="33"/>
    </row>
    <row r="21" spans="1:13" s="34" customFormat="1" ht="13.5" customHeight="1">
      <c r="A21" s="206" t="s">
        <v>622</v>
      </c>
      <c r="B21" s="85" t="s">
        <v>623</v>
      </c>
      <c r="C21" s="208"/>
      <c r="D21" s="261"/>
      <c r="E21" s="258"/>
      <c r="F21" s="197"/>
      <c r="G21" s="204">
        <v>192.63636363636363</v>
      </c>
      <c r="H21" s="197"/>
      <c r="I21" s="259">
        <f t="shared" si="2"/>
        <v>0</v>
      </c>
      <c r="J21" s="260">
        <f t="shared" si="3"/>
        <v>0</v>
      </c>
      <c r="K21" s="33"/>
      <c r="L21" s="33"/>
    </row>
    <row r="22" spans="1:13" ht="13.5" customHeight="1">
      <c r="A22" s="206" t="s">
        <v>42</v>
      </c>
      <c r="B22" s="138" t="s">
        <v>3439</v>
      </c>
      <c r="C22" s="203"/>
      <c r="D22" s="258">
        <f>SUM('ATR-A2.1'!F42:F44)</f>
        <v>50</v>
      </c>
      <c r="E22" s="258">
        <f>SUM('ATR-A2.1'!E42:E44)</f>
        <v>0</v>
      </c>
      <c r="F22" s="204"/>
      <c r="G22" s="204">
        <v>1052.7272727272727</v>
      </c>
      <c r="H22" s="204"/>
      <c r="I22" s="259">
        <f t="shared" si="2"/>
        <v>431.77892918825563</v>
      </c>
      <c r="J22" s="260">
        <f t="shared" si="3"/>
        <v>0</v>
      </c>
      <c r="K22" s="33"/>
      <c r="L22" s="33"/>
    </row>
    <row r="23" spans="1:13" ht="13.5" customHeight="1">
      <c r="A23" s="206" t="s">
        <v>43</v>
      </c>
      <c r="B23" s="138" t="s">
        <v>44</v>
      </c>
      <c r="C23" s="203"/>
      <c r="D23" s="258">
        <f>SUM('ATR-A2.1'!F45:F47)</f>
        <v>462</v>
      </c>
      <c r="E23" s="258">
        <f>SUM('ATR-A2.1'!E45:E47)</f>
        <v>1</v>
      </c>
      <c r="F23" s="204"/>
      <c r="G23" s="204">
        <v>8266.9090909090919</v>
      </c>
      <c r="H23" s="204"/>
      <c r="I23" s="259">
        <f t="shared" si="2"/>
        <v>508.04961731327518</v>
      </c>
      <c r="J23" s="260">
        <f t="shared" si="3"/>
        <v>1.0996744963490805</v>
      </c>
      <c r="K23" s="33"/>
      <c r="L23" s="33"/>
    </row>
    <row r="24" spans="1:13" ht="13.5" customHeight="1">
      <c r="A24" s="206" t="s">
        <v>3632</v>
      </c>
      <c r="B24" s="85" t="s">
        <v>3440</v>
      </c>
      <c r="C24" s="203"/>
      <c r="D24" s="258">
        <f>SUM('ATR-A2.1'!F48:F50)</f>
        <v>385</v>
      </c>
      <c r="E24" s="258">
        <f>SUM('ATR-A2.1'!E48:E50)</f>
        <v>0</v>
      </c>
      <c r="F24" s="204"/>
      <c r="G24" s="204">
        <v>19140.272727272728</v>
      </c>
      <c r="H24" s="204"/>
      <c r="I24" s="259">
        <f t="shared" si="2"/>
        <v>182.86050830471683</v>
      </c>
      <c r="J24" s="260">
        <f t="shared" si="3"/>
        <v>0</v>
      </c>
      <c r="K24" s="33"/>
      <c r="L24" s="33"/>
    </row>
    <row r="25" spans="1:13" ht="13.5" customHeight="1">
      <c r="A25" s="206" t="s">
        <v>45</v>
      </c>
      <c r="B25" s="138" t="s">
        <v>639</v>
      </c>
      <c r="C25" s="203"/>
      <c r="D25" s="258">
        <f>SUM('ATR-A2.1'!F51:F53)</f>
        <v>190</v>
      </c>
      <c r="E25" s="258">
        <f>SUM('ATR-A2.1'!E51:E53)</f>
        <v>1</v>
      </c>
      <c r="F25" s="209"/>
      <c r="G25" s="204">
        <v>4530.363636363636</v>
      </c>
      <c r="H25" s="209"/>
      <c r="I25" s="259">
        <f t="shared" si="2"/>
        <v>381.26580246418109</v>
      </c>
      <c r="J25" s="260">
        <f t="shared" si="3"/>
        <v>2.0066621182325322</v>
      </c>
      <c r="K25" s="33"/>
      <c r="L25" s="33"/>
    </row>
    <row r="26" spans="1:13" s="34" customFormat="1" ht="13.5" customHeight="1">
      <c r="A26" s="206" t="s">
        <v>46</v>
      </c>
      <c r="B26" s="138" t="s">
        <v>646</v>
      </c>
      <c r="C26" s="208"/>
      <c r="D26" s="258">
        <f>SUM('ATR-A2.1'!F54:F55)</f>
        <v>143</v>
      </c>
      <c r="E26" s="258">
        <f>SUM('ATR-A2.1'!E54:E55)</f>
        <v>0</v>
      </c>
      <c r="F26" s="197"/>
      <c r="G26" s="204">
        <v>9002.818181818182</v>
      </c>
      <c r="H26" s="197"/>
      <c r="I26" s="259">
        <f t="shared" si="2"/>
        <v>144.39922852440145</v>
      </c>
      <c r="J26" s="260">
        <f t="shared" si="3"/>
        <v>0</v>
      </c>
      <c r="K26" s="33"/>
      <c r="L26" s="33"/>
    </row>
    <row r="27" spans="1:13" ht="13.5" customHeight="1">
      <c r="A27" s="206" t="s">
        <v>47</v>
      </c>
      <c r="B27" s="138" t="s">
        <v>650</v>
      </c>
      <c r="C27" s="203"/>
      <c r="D27" s="258">
        <f>SUM('ATR-A2.1'!F56:F58)</f>
        <v>8</v>
      </c>
      <c r="E27" s="258">
        <f>SUM('ATR-A2.1'!E56:E58)</f>
        <v>0</v>
      </c>
      <c r="F27" s="204"/>
      <c r="G27" s="204">
        <v>1565.2727272727273</v>
      </c>
      <c r="H27" s="204"/>
      <c r="I27" s="259">
        <f t="shared" si="2"/>
        <v>46.463003833197817</v>
      </c>
      <c r="J27" s="260">
        <f t="shared" si="3"/>
        <v>0</v>
      </c>
      <c r="K27" s="33"/>
      <c r="L27" s="33"/>
    </row>
    <row r="28" spans="1:13" s="34" customFormat="1" ht="13.5" customHeight="1">
      <c r="A28" s="206" t="s">
        <v>48</v>
      </c>
      <c r="B28" s="138" t="s">
        <v>658</v>
      </c>
      <c r="C28" s="194"/>
      <c r="D28" s="258">
        <f>SUM('ATR-A2.1'!F59)</f>
        <v>1</v>
      </c>
      <c r="E28" s="258">
        <f>SUM('ATR-A2.1'!E59)</f>
        <v>0</v>
      </c>
      <c r="F28" s="197"/>
      <c r="G28" s="204">
        <v>1995.3636363636365</v>
      </c>
      <c r="H28" s="197"/>
      <c r="I28" s="259">
        <f t="shared" si="2"/>
        <v>4.5560162194177414</v>
      </c>
      <c r="J28" s="260">
        <f t="shared" si="3"/>
        <v>0</v>
      </c>
      <c r="K28" s="33"/>
      <c r="L28" s="33"/>
    </row>
    <row r="29" spans="1:13" ht="13.5" customHeight="1">
      <c r="A29" s="206" t="s">
        <v>53</v>
      </c>
      <c r="B29" s="138" t="s">
        <v>663</v>
      </c>
      <c r="C29" s="203"/>
      <c r="D29" s="258">
        <f>'ATR-A2.1'!F60</f>
        <v>8</v>
      </c>
      <c r="E29" s="258">
        <f>'ATR-A2.1'!E60</f>
        <v>0</v>
      </c>
      <c r="F29" s="204"/>
      <c r="G29" s="204">
        <v>492.45454545454544</v>
      </c>
      <c r="H29" s="204"/>
      <c r="I29" s="259">
        <f t="shared" si="2"/>
        <v>147.68321949418498</v>
      </c>
      <c r="J29" s="260">
        <f t="shared" si="3"/>
        <v>0</v>
      </c>
      <c r="K29" s="33"/>
      <c r="L29" s="33"/>
    </row>
    <row r="30" spans="1:13" s="34" customFormat="1" ht="13.5" customHeight="1">
      <c r="A30" s="206" t="s">
        <v>49</v>
      </c>
      <c r="B30" s="138" t="s">
        <v>664</v>
      </c>
      <c r="C30" s="202"/>
      <c r="D30" s="258">
        <f>SUM('ATR-A2.1'!F61:F65)</f>
        <v>23</v>
      </c>
      <c r="E30" s="258">
        <f>SUM('ATR-A2.1'!E61:E65)</f>
        <v>0</v>
      </c>
      <c r="F30" s="197"/>
      <c r="G30" s="204">
        <v>4661.363636363636</v>
      </c>
      <c r="H30" s="197"/>
      <c r="I30" s="259">
        <f t="shared" si="2"/>
        <v>44.856167723061922</v>
      </c>
      <c r="J30" s="260">
        <f t="shared" si="3"/>
        <v>0</v>
      </c>
      <c r="K30" s="33"/>
      <c r="L30" s="33"/>
    </row>
    <row r="31" spans="1:13" ht="13.5" customHeight="1">
      <c r="A31" s="206" t="s">
        <v>50</v>
      </c>
      <c r="B31" s="138" t="s">
        <v>3441</v>
      </c>
      <c r="C31" s="203"/>
      <c r="D31" s="258">
        <f>SUM('ATR-A2.1'!F66:F70)</f>
        <v>130</v>
      </c>
      <c r="E31" s="258">
        <f>SUM('ATR-A2.1'!E66:E70)</f>
        <v>0</v>
      </c>
      <c r="F31" s="204"/>
      <c r="G31" s="204">
        <v>6990</v>
      </c>
      <c r="H31" s="204"/>
      <c r="I31" s="259">
        <f t="shared" si="2"/>
        <v>169.07270126154248</v>
      </c>
      <c r="J31" s="260">
        <f t="shared" si="3"/>
        <v>0</v>
      </c>
      <c r="K31" s="33"/>
      <c r="L31" s="33"/>
    </row>
    <row r="32" spans="1:13" ht="13.5" customHeight="1">
      <c r="A32" s="206" t="s">
        <v>54</v>
      </c>
      <c r="B32" s="85" t="s">
        <v>3442</v>
      </c>
      <c r="C32" s="203"/>
      <c r="D32" s="258">
        <f>'ATR-A2.1'!F71</f>
        <v>98</v>
      </c>
      <c r="E32" s="258">
        <f>'ATR-A2.1'!E71</f>
        <v>1</v>
      </c>
      <c r="F32" s="204"/>
      <c r="G32" s="204">
        <v>6552.454545454545</v>
      </c>
      <c r="H32" s="204"/>
      <c r="I32" s="259">
        <f t="shared" si="2"/>
        <v>135.9657033450338</v>
      </c>
      <c r="J32" s="260">
        <f t="shared" si="3"/>
        <v>1.3874051361738142</v>
      </c>
      <c r="K32" s="33"/>
      <c r="L32" s="33"/>
    </row>
    <row r="33" spans="1:12" ht="13.5" customHeight="1">
      <c r="A33" s="206" t="s">
        <v>55</v>
      </c>
      <c r="B33" s="138" t="s">
        <v>682</v>
      </c>
      <c r="C33" s="200"/>
      <c r="D33" s="258">
        <f>'ATR-A2.1'!F72</f>
        <v>38</v>
      </c>
      <c r="E33" s="258">
        <f>'ATR-A2.1'!E72</f>
        <v>0</v>
      </c>
      <c r="F33" s="209"/>
      <c r="G33" s="204">
        <v>7927.181818181818</v>
      </c>
      <c r="H33" s="209"/>
      <c r="I33" s="259">
        <f t="shared" si="2"/>
        <v>43.578481404603266</v>
      </c>
      <c r="J33" s="260">
        <f t="shared" si="3"/>
        <v>0</v>
      </c>
      <c r="K33" s="33"/>
      <c r="L33" s="33"/>
    </row>
    <row r="34" spans="1:12" s="34" customFormat="1" ht="13.5" customHeight="1">
      <c r="A34" s="206" t="s">
        <v>683</v>
      </c>
      <c r="B34" s="138" t="s">
        <v>684</v>
      </c>
      <c r="C34" s="202"/>
      <c r="D34" s="258">
        <f>SUM('ATR-A2.1'!F73:F75)</f>
        <v>316</v>
      </c>
      <c r="E34" s="258">
        <f>SUM('ATR-A2.1'!E73:E75)</f>
        <v>0</v>
      </c>
      <c r="F34" s="197"/>
      <c r="G34" s="204">
        <v>11729.545454545456</v>
      </c>
      <c r="H34" s="197"/>
      <c r="I34" s="259">
        <f t="shared" si="2"/>
        <v>244.91377639992245</v>
      </c>
      <c r="J34" s="260">
        <f t="shared" si="3"/>
        <v>0</v>
      </c>
      <c r="K34" s="33"/>
      <c r="L34" s="33"/>
    </row>
    <row r="35" spans="1:12" ht="13.5" customHeight="1">
      <c r="A35" s="206" t="s">
        <v>691</v>
      </c>
      <c r="B35" s="138" t="s">
        <v>3443</v>
      </c>
      <c r="C35" s="203"/>
      <c r="D35" s="258">
        <f>SUM('ATR-A2.1'!F76:F78)</f>
        <v>59</v>
      </c>
      <c r="E35" s="258">
        <f>SUM('ATR-A2.1'!E76:E78)</f>
        <v>0</v>
      </c>
      <c r="F35" s="204"/>
      <c r="G35" s="204">
        <v>2010.090909090909</v>
      </c>
      <c r="H35" s="204"/>
      <c r="I35" s="259">
        <f t="shared" si="2"/>
        <v>266.83551173623988</v>
      </c>
      <c r="J35" s="260">
        <f t="shared" si="3"/>
        <v>0</v>
      </c>
      <c r="K35" s="33"/>
      <c r="L35" s="33"/>
    </row>
    <row r="36" spans="1:12" s="34" customFormat="1" ht="13.5" customHeight="1">
      <c r="A36" s="206" t="s">
        <v>700</v>
      </c>
      <c r="B36" s="138" t="s">
        <v>701</v>
      </c>
      <c r="C36" s="208"/>
      <c r="D36" s="258">
        <f>SUM('ATR-A2.1'!F79:F81)</f>
        <v>26</v>
      </c>
      <c r="E36" s="258">
        <f>SUM('ATR-A2.1'!E79:E81)</f>
        <v>0</v>
      </c>
      <c r="F36" s="197"/>
      <c r="G36" s="204">
        <v>3231</v>
      </c>
      <c r="H36" s="197"/>
      <c r="I36" s="259">
        <f t="shared" si="2"/>
        <v>73.154947806758386</v>
      </c>
      <c r="J36" s="260">
        <f t="shared" si="3"/>
        <v>0</v>
      </c>
      <c r="K36" s="33"/>
      <c r="L36" s="33"/>
    </row>
    <row r="37" spans="1:12" ht="13.5" customHeight="1">
      <c r="A37" s="206" t="s">
        <v>706</v>
      </c>
      <c r="B37" s="85" t="s">
        <v>3444</v>
      </c>
      <c r="C37" s="203"/>
      <c r="D37" s="258">
        <f>'ATR-A2.1'!F82</f>
        <v>4</v>
      </c>
      <c r="E37" s="258">
        <f>'ATR-A2.1'!E82</f>
        <v>0</v>
      </c>
      <c r="F37" s="204"/>
      <c r="G37" s="204">
        <v>2685.818181818182</v>
      </c>
      <c r="H37" s="204"/>
      <c r="I37" s="259">
        <f t="shared" si="2"/>
        <v>13.539128080151636</v>
      </c>
      <c r="J37" s="260">
        <f t="shared" si="3"/>
        <v>0</v>
      </c>
      <c r="K37" s="33"/>
      <c r="L37" s="33"/>
    </row>
    <row r="38" spans="1:12" ht="13.5" customHeight="1">
      <c r="A38" s="206" t="s">
        <v>712</v>
      </c>
      <c r="B38" s="85" t="s">
        <v>713</v>
      </c>
      <c r="C38" s="203"/>
      <c r="D38" s="258"/>
      <c r="E38" s="258"/>
      <c r="F38" s="204"/>
      <c r="G38" s="204">
        <v>4.5454545454545459</v>
      </c>
      <c r="H38" s="204"/>
      <c r="I38" s="259">
        <f t="shared" si="2"/>
        <v>0</v>
      </c>
      <c r="J38" s="260">
        <f t="shared" si="3"/>
        <v>0</v>
      </c>
      <c r="K38" s="33"/>
      <c r="L38" s="33"/>
    </row>
    <row r="39" spans="1:12" s="11" customFormat="1" ht="15" customHeight="1">
      <c r="A39" s="176" t="s">
        <v>149</v>
      </c>
      <c r="B39" s="210" t="s">
        <v>714</v>
      </c>
      <c r="C39" s="66"/>
      <c r="D39" s="254"/>
      <c r="E39" s="258"/>
      <c r="F39" s="254"/>
      <c r="G39" s="204"/>
      <c r="H39" s="204"/>
      <c r="I39" s="259" t="s">
        <v>3445</v>
      </c>
      <c r="J39" s="204" t="s">
        <v>3445</v>
      </c>
    </row>
    <row r="40" spans="1:12" s="11" customFormat="1" ht="9" customHeight="1">
      <c r="A40" s="211"/>
      <c r="B40" s="212"/>
      <c r="C40" s="213"/>
      <c r="D40" s="213"/>
      <c r="E40" s="213"/>
      <c r="F40" s="213"/>
      <c r="G40" s="213"/>
      <c r="H40" s="15"/>
    </row>
    <row r="41" spans="1:12" ht="18" customHeight="1">
      <c r="A41" s="290" t="s">
        <v>3446</v>
      </c>
      <c r="B41" s="290"/>
      <c r="C41" s="290"/>
      <c r="D41" s="290"/>
      <c r="E41" s="290"/>
      <c r="F41" s="290"/>
      <c r="G41" s="290"/>
      <c r="H41" s="290"/>
      <c r="I41" s="290"/>
      <c r="J41" s="214"/>
      <c r="K41" s="142"/>
    </row>
    <row r="42" spans="1:12" ht="24.75" customHeight="1">
      <c r="A42" s="291" t="s">
        <v>3447</v>
      </c>
      <c r="B42" s="291"/>
      <c r="C42" s="291"/>
      <c r="D42" s="291"/>
      <c r="E42" s="291"/>
      <c r="F42" s="291"/>
      <c r="G42" s="291"/>
      <c r="H42" s="291"/>
      <c r="I42" s="291"/>
      <c r="J42" s="21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82"/>
  <sheetViews>
    <sheetView topLeftCell="A10" zoomScale="75" zoomScaleNormal="75" workbookViewId="0">
      <selection activeCell="A10" sqref="A1:XFD1048576"/>
    </sheetView>
  </sheetViews>
  <sheetFormatPr baseColWidth="10" defaultColWidth="11.44140625" defaultRowHeight="24.75" customHeight="1"/>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8" t="s">
        <v>33</v>
      </c>
      <c r="B1" s="269"/>
      <c r="C1" s="270"/>
      <c r="D1" s="1"/>
      <c r="E1" s="271" t="s">
        <v>102</v>
      </c>
      <c r="F1" s="27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6" t="s">
        <v>3676</v>
      </c>
      <c r="B6" s="277"/>
      <c r="C6" s="9"/>
      <c r="D6" s="9"/>
    </row>
    <row r="7" spans="1:7" s="2" customFormat="1" ht="21.75" customHeight="1">
      <c r="A7" s="51"/>
      <c r="B7" s="278"/>
      <c r="C7" s="280"/>
      <c r="D7" s="280"/>
      <c r="E7" s="280"/>
      <c r="F7" s="44"/>
    </row>
    <row r="8" spans="1:7" s="2" customFormat="1" ht="21.75" customHeight="1">
      <c r="A8" s="52"/>
      <c r="B8" s="279"/>
      <c r="C8" s="45" t="s">
        <v>35</v>
      </c>
      <c r="D8" s="45" t="s">
        <v>36</v>
      </c>
      <c r="E8" s="45" t="s">
        <v>37</v>
      </c>
      <c r="F8" s="45" t="s">
        <v>38</v>
      </c>
    </row>
    <row r="9" spans="1:7" s="8" customFormat="1" ht="26.25" customHeight="1">
      <c r="A9" s="53"/>
      <c r="B9" s="54" t="s">
        <v>38</v>
      </c>
      <c r="C9" s="114">
        <f>SUM(C12:C15)</f>
        <v>3227</v>
      </c>
      <c r="D9" s="114">
        <f>SUM(D12:D15)</f>
        <v>29</v>
      </c>
      <c r="E9" s="114">
        <f>SUM(E12:E15)</f>
        <v>6</v>
      </c>
      <c r="F9" s="114">
        <f>SUM(C9:E9)</f>
        <v>3262</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223</v>
      </c>
      <c r="D12" s="116">
        <f t="shared" ref="D12:E12" si="0">D18+D19+D20</f>
        <v>6</v>
      </c>
      <c r="E12" s="116">
        <f t="shared" si="0"/>
        <v>0</v>
      </c>
      <c r="F12" s="114">
        <f>F18+F19+F20</f>
        <v>229</v>
      </c>
    </row>
    <row r="13" spans="1:7" s="8" customFormat="1" ht="13.5" customHeight="1">
      <c r="A13" s="56"/>
      <c r="B13" s="57" t="s">
        <v>6</v>
      </c>
      <c r="C13" s="116">
        <f>SUM(C21:C44)</f>
        <v>1129</v>
      </c>
      <c r="D13" s="116">
        <f t="shared" ref="D13:E13" si="1">SUM(D21:D44)</f>
        <v>10</v>
      </c>
      <c r="E13" s="116">
        <f t="shared" si="1"/>
        <v>3</v>
      </c>
      <c r="F13" s="114">
        <f>SUM(F21:F44)</f>
        <v>1142</v>
      </c>
    </row>
    <row r="14" spans="1:7" s="8" customFormat="1" ht="13.5" customHeight="1">
      <c r="A14" s="56"/>
      <c r="B14" s="57" t="s">
        <v>44</v>
      </c>
      <c r="C14" s="116">
        <f>SUM(C45:C47)</f>
        <v>455</v>
      </c>
      <c r="D14" s="116">
        <f t="shared" ref="D14:E14" si="2">SUM(D45:D47)</f>
        <v>6</v>
      </c>
      <c r="E14" s="116">
        <f t="shared" si="2"/>
        <v>1</v>
      </c>
      <c r="F14" s="114">
        <f>SUM(F45:F47)</f>
        <v>462</v>
      </c>
    </row>
    <row r="15" spans="1:7" s="8" customFormat="1" ht="13.5" customHeight="1">
      <c r="A15" s="56"/>
      <c r="B15" s="57" t="s">
        <v>7</v>
      </c>
      <c r="C15" s="116">
        <f>SUM(C48:C82)</f>
        <v>1420</v>
      </c>
      <c r="D15" s="116">
        <f>SUM(D48:D82)</f>
        <v>7</v>
      </c>
      <c r="E15" s="116">
        <f>SUM(E48:E82)</f>
        <v>2</v>
      </c>
      <c r="F15" s="114">
        <f>SUM(F48:F82)</f>
        <v>1429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195</v>
      </c>
      <c r="D18" s="128">
        <v>6</v>
      </c>
      <c r="E18" s="128">
        <v>0</v>
      </c>
      <c r="F18" s="114">
        <f t="shared" ref="F18:F81" si="3">SUM(C18:E18)</f>
        <v>201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121" t="s">
        <v>3544</v>
      </c>
      <c r="C19" s="128">
        <v>20</v>
      </c>
      <c r="D19" s="128">
        <v>0</v>
      </c>
      <c r="E19" s="128">
        <v>0</v>
      </c>
      <c r="F19" s="114">
        <f t="shared" si="3"/>
        <v>20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121" t="s">
        <v>3545</v>
      </c>
      <c r="C20" s="128">
        <v>8</v>
      </c>
      <c r="D20" s="128">
        <v>0</v>
      </c>
      <c r="E20" s="128">
        <v>0</v>
      </c>
      <c r="F20" s="114">
        <f t="shared" si="3"/>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121" t="s">
        <v>3546</v>
      </c>
      <c r="C21" s="128">
        <v>5</v>
      </c>
      <c r="D21" s="128">
        <v>0</v>
      </c>
      <c r="E21" s="128">
        <v>0</v>
      </c>
      <c r="F21" s="114">
        <f t="shared" si="3"/>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3261</v>
      </c>
      <c r="C22" s="128">
        <v>333</v>
      </c>
      <c r="D22" s="128">
        <v>3</v>
      </c>
      <c r="E22" s="128">
        <v>0</v>
      </c>
      <c r="F22" s="114">
        <f t="shared" si="3"/>
        <v>336</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1" t="s">
        <v>3262</v>
      </c>
      <c r="C23" s="128">
        <v>56</v>
      </c>
      <c r="D23" s="128">
        <v>0</v>
      </c>
      <c r="E23" s="128">
        <v>0</v>
      </c>
      <c r="F23" s="114">
        <f t="shared" si="3"/>
        <v>56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121" t="s">
        <v>3263</v>
      </c>
      <c r="C24" s="128">
        <v>21</v>
      </c>
      <c r="D24" s="128">
        <v>0</v>
      </c>
      <c r="E24" s="128">
        <v>0</v>
      </c>
      <c r="F24" s="114">
        <f t="shared" si="3"/>
        <v>21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121" t="s">
        <v>3264</v>
      </c>
      <c r="C25" s="128">
        <v>2</v>
      </c>
      <c r="D25" s="128">
        <v>0</v>
      </c>
      <c r="E25" s="128">
        <v>0</v>
      </c>
      <c r="F25" s="114">
        <f t="shared" si="3"/>
        <v>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121" t="s">
        <v>3265</v>
      </c>
      <c r="C26" s="128">
        <v>65</v>
      </c>
      <c r="D26" s="128">
        <v>0</v>
      </c>
      <c r="E26" s="128">
        <v>0</v>
      </c>
      <c r="F26" s="114">
        <f t="shared" si="3"/>
        <v>65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121" t="s">
        <v>3266</v>
      </c>
      <c r="C27" s="128">
        <v>86</v>
      </c>
      <c r="D27" s="128">
        <v>1</v>
      </c>
      <c r="E27" s="128">
        <v>0</v>
      </c>
      <c r="F27" s="114">
        <f t="shared" si="3"/>
        <v>87</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121" t="s">
        <v>3267</v>
      </c>
      <c r="C28" s="128">
        <v>21</v>
      </c>
      <c r="D28" s="128">
        <v>0</v>
      </c>
      <c r="E28" s="128">
        <v>0</v>
      </c>
      <c r="F28" s="114">
        <f t="shared" si="3"/>
        <v>21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121" t="s">
        <v>3547</v>
      </c>
      <c r="C29" s="128">
        <v>6</v>
      </c>
      <c r="D29" s="128">
        <v>0</v>
      </c>
      <c r="E29" s="128">
        <v>0</v>
      </c>
      <c r="F29" s="114">
        <f t="shared" si="3"/>
        <v>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121" t="s">
        <v>3548</v>
      </c>
      <c r="C30" s="128">
        <v>15</v>
      </c>
      <c r="D30" s="128">
        <v>0</v>
      </c>
      <c r="E30" s="128">
        <v>0</v>
      </c>
      <c r="F30" s="114">
        <f t="shared" si="3"/>
        <v>15</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121" t="s">
        <v>3268</v>
      </c>
      <c r="C31" s="128">
        <v>76</v>
      </c>
      <c r="D31" s="128">
        <v>0</v>
      </c>
      <c r="E31" s="128">
        <v>0</v>
      </c>
      <c r="F31" s="114">
        <f t="shared" si="3"/>
        <v>76</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121" t="s">
        <v>3269</v>
      </c>
      <c r="C32" s="128">
        <v>44</v>
      </c>
      <c r="D32" s="128">
        <v>2</v>
      </c>
      <c r="E32" s="128">
        <v>1</v>
      </c>
      <c r="F32" s="114">
        <f t="shared" si="3"/>
        <v>47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121" t="s">
        <v>3270</v>
      </c>
      <c r="C33" s="128">
        <v>16</v>
      </c>
      <c r="D33" s="128">
        <v>0</v>
      </c>
      <c r="E33" s="128">
        <v>0</v>
      </c>
      <c r="F33" s="114">
        <f t="shared" si="3"/>
        <v>16</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121" t="s">
        <v>3271</v>
      </c>
      <c r="C34" s="128">
        <v>139</v>
      </c>
      <c r="D34" s="128">
        <v>2</v>
      </c>
      <c r="E34" s="128">
        <v>0</v>
      </c>
      <c r="F34" s="114">
        <f t="shared" si="3"/>
        <v>141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121" t="s">
        <v>3272</v>
      </c>
      <c r="C35" s="128">
        <v>11</v>
      </c>
      <c r="D35" s="128">
        <v>0</v>
      </c>
      <c r="E35" s="128">
        <v>0</v>
      </c>
      <c r="F35" s="114">
        <f t="shared" si="3"/>
        <v>11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121" t="s">
        <v>3273</v>
      </c>
      <c r="C36" s="128">
        <v>57</v>
      </c>
      <c r="D36" s="128">
        <v>1</v>
      </c>
      <c r="E36" s="128">
        <v>2</v>
      </c>
      <c r="F36" s="114">
        <f t="shared" si="3"/>
        <v>60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121" t="s">
        <v>3274</v>
      </c>
      <c r="C37" s="128">
        <v>56</v>
      </c>
      <c r="D37" s="128">
        <v>1</v>
      </c>
      <c r="E37" s="128">
        <v>0</v>
      </c>
      <c r="F37" s="114">
        <f t="shared" si="3"/>
        <v>57</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121" t="s">
        <v>3275</v>
      </c>
      <c r="C38" s="128">
        <v>3</v>
      </c>
      <c r="D38" s="128">
        <v>0</v>
      </c>
      <c r="E38" s="128">
        <v>0</v>
      </c>
      <c r="F38" s="114">
        <f t="shared" si="3"/>
        <v>3</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121" t="s">
        <v>3276</v>
      </c>
      <c r="C39" s="128">
        <v>41</v>
      </c>
      <c r="D39" s="128">
        <v>0</v>
      </c>
      <c r="E39" s="128">
        <v>0</v>
      </c>
      <c r="F39" s="114">
        <f t="shared" si="3"/>
        <v>41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121" t="s">
        <v>3549</v>
      </c>
      <c r="C40" s="128">
        <v>1</v>
      </c>
      <c r="D40" s="128">
        <v>0</v>
      </c>
      <c r="E40" s="128">
        <v>0</v>
      </c>
      <c r="F40" s="114">
        <f t="shared" si="3"/>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121" t="s">
        <v>3277</v>
      </c>
      <c r="C41" s="128">
        <v>25</v>
      </c>
      <c r="D41" s="128">
        <v>0</v>
      </c>
      <c r="E41" s="128">
        <v>0</v>
      </c>
      <c r="F41" s="114">
        <f t="shared" si="3"/>
        <v>25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121" t="s">
        <v>3509</v>
      </c>
      <c r="C42" s="128">
        <v>9</v>
      </c>
      <c r="D42" s="128">
        <v>0</v>
      </c>
      <c r="E42" s="128">
        <v>0</v>
      </c>
      <c r="F42" s="114">
        <f t="shared" si="3"/>
        <v>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121" t="s">
        <v>3278</v>
      </c>
      <c r="C43" s="128">
        <v>2</v>
      </c>
      <c r="D43" s="128">
        <v>0</v>
      </c>
      <c r="E43" s="128">
        <v>0</v>
      </c>
      <c r="F43" s="114">
        <f t="shared" si="3"/>
        <v>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121" t="s">
        <v>3279</v>
      </c>
      <c r="C44" s="128">
        <v>39</v>
      </c>
      <c r="D44" s="128">
        <v>0</v>
      </c>
      <c r="E44" s="128">
        <v>0</v>
      </c>
      <c r="F44" s="114">
        <f t="shared" si="3"/>
        <v>39</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121" t="s">
        <v>3280</v>
      </c>
      <c r="C45" s="128">
        <v>196</v>
      </c>
      <c r="D45" s="128">
        <v>1</v>
      </c>
      <c r="E45" s="128">
        <v>0</v>
      </c>
      <c r="F45" s="114">
        <f t="shared" si="3"/>
        <v>197</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121" t="s">
        <v>3281</v>
      </c>
      <c r="C46" s="128">
        <v>23</v>
      </c>
      <c r="D46" s="128">
        <v>0</v>
      </c>
      <c r="E46" s="128">
        <v>1</v>
      </c>
      <c r="F46" s="114">
        <f t="shared" si="3"/>
        <v>24</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121" t="s">
        <v>3282</v>
      </c>
      <c r="C47" s="128">
        <v>236</v>
      </c>
      <c r="D47" s="128">
        <v>5</v>
      </c>
      <c r="E47" s="128">
        <v>0</v>
      </c>
      <c r="F47" s="114">
        <f t="shared" si="3"/>
        <v>241</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121" t="s">
        <v>3283</v>
      </c>
      <c r="C48" s="128">
        <v>59</v>
      </c>
      <c r="D48" s="128">
        <v>0</v>
      </c>
      <c r="E48" s="128">
        <v>0</v>
      </c>
      <c r="F48" s="114">
        <f t="shared" si="3"/>
        <v>59</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121" t="s">
        <v>3284</v>
      </c>
      <c r="C49" s="128">
        <v>122</v>
      </c>
      <c r="D49" s="128">
        <v>0</v>
      </c>
      <c r="E49" s="128">
        <v>0</v>
      </c>
      <c r="F49" s="114">
        <f t="shared" si="3"/>
        <v>122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121" t="s">
        <v>3285</v>
      </c>
      <c r="C50" s="128">
        <v>204</v>
      </c>
      <c r="D50" s="128">
        <v>0</v>
      </c>
      <c r="E50" s="128">
        <v>0</v>
      </c>
      <c r="F50" s="114">
        <f t="shared" si="3"/>
        <v>204</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121" t="s">
        <v>3286</v>
      </c>
      <c r="C51" s="128">
        <v>129</v>
      </c>
      <c r="D51" s="128">
        <v>3</v>
      </c>
      <c r="E51" s="128">
        <v>1</v>
      </c>
      <c r="F51" s="114">
        <f t="shared" si="3"/>
        <v>133</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121" t="s">
        <v>3287</v>
      </c>
      <c r="C52" s="128">
        <v>33</v>
      </c>
      <c r="D52" s="128">
        <v>0</v>
      </c>
      <c r="E52" s="128">
        <v>0</v>
      </c>
      <c r="F52" s="114">
        <f t="shared" si="3"/>
        <v>33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121" t="s">
        <v>3288</v>
      </c>
      <c r="C53" s="128">
        <v>24</v>
      </c>
      <c r="D53" s="128">
        <v>0</v>
      </c>
      <c r="E53" s="128">
        <v>0</v>
      </c>
      <c r="F53" s="114">
        <f t="shared" si="3"/>
        <v>24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121" t="s">
        <v>3289</v>
      </c>
      <c r="C54" s="128">
        <v>17</v>
      </c>
      <c r="D54" s="128">
        <v>0</v>
      </c>
      <c r="E54" s="128">
        <v>0</v>
      </c>
      <c r="F54" s="114">
        <f t="shared" si="3"/>
        <v>17</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121" t="s">
        <v>3290</v>
      </c>
      <c r="C55" s="128">
        <v>126</v>
      </c>
      <c r="D55" s="128">
        <v>0</v>
      </c>
      <c r="E55" s="128">
        <v>0</v>
      </c>
      <c r="F55" s="114">
        <f t="shared" si="3"/>
        <v>126</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121" t="s">
        <v>3535</v>
      </c>
      <c r="C56" s="128">
        <v>1</v>
      </c>
      <c r="D56" s="128">
        <v>0</v>
      </c>
      <c r="E56" s="128">
        <v>0</v>
      </c>
      <c r="F56" s="114">
        <f t="shared" si="3"/>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121" t="s">
        <v>3528</v>
      </c>
      <c r="C57" s="128">
        <v>2</v>
      </c>
      <c r="D57" s="128">
        <v>0</v>
      </c>
      <c r="E57" s="128">
        <v>0</v>
      </c>
      <c r="F57" s="114">
        <f t="shared" si="3"/>
        <v>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121" t="s">
        <v>3616</v>
      </c>
      <c r="C58" s="128">
        <v>5</v>
      </c>
      <c r="D58" s="128">
        <v>0</v>
      </c>
      <c r="E58" s="128">
        <v>0</v>
      </c>
      <c r="F58" s="114">
        <f t="shared" si="3"/>
        <v>5</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121" t="s">
        <v>3620</v>
      </c>
      <c r="C59" s="128">
        <v>1</v>
      </c>
      <c r="D59" s="128">
        <v>0</v>
      </c>
      <c r="E59" s="128">
        <v>0</v>
      </c>
      <c r="F59" s="114">
        <f t="shared" si="3"/>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121" t="s">
        <v>3510</v>
      </c>
      <c r="C60" s="128">
        <v>8</v>
      </c>
      <c r="D60" s="128">
        <v>0</v>
      </c>
      <c r="E60" s="128">
        <v>0</v>
      </c>
      <c r="F60" s="114">
        <f t="shared" si="3"/>
        <v>8</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121" t="s">
        <v>3291</v>
      </c>
      <c r="C61" s="128">
        <v>5</v>
      </c>
      <c r="D61" s="128">
        <v>0</v>
      </c>
      <c r="E61" s="128">
        <v>0</v>
      </c>
      <c r="F61" s="114">
        <f t="shared" si="3"/>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121" t="s">
        <v>3292</v>
      </c>
      <c r="C62" s="128">
        <v>9</v>
      </c>
      <c r="D62" s="128">
        <v>0</v>
      </c>
      <c r="E62" s="128">
        <v>0</v>
      </c>
      <c r="F62" s="114">
        <f t="shared" si="3"/>
        <v>9</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121" t="s">
        <v>3550</v>
      </c>
      <c r="C63" s="128">
        <v>2</v>
      </c>
      <c r="D63" s="128">
        <v>0</v>
      </c>
      <c r="E63" s="128">
        <v>0</v>
      </c>
      <c r="F63" s="114">
        <f t="shared" si="3"/>
        <v>2</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121" t="s">
        <v>3551</v>
      </c>
      <c r="C64" s="128">
        <v>5</v>
      </c>
      <c r="D64" s="128">
        <v>0</v>
      </c>
      <c r="E64" s="128">
        <v>0</v>
      </c>
      <c r="F64" s="114">
        <f t="shared" si="3"/>
        <v>5</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121" t="s">
        <v>3617</v>
      </c>
      <c r="C65" s="128">
        <v>2</v>
      </c>
      <c r="D65" s="128">
        <v>0</v>
      </c>
      <c r="E65" s="128">
        <v>0</v>
      </c>
      <c r="F65" s="114">
        <f t="shared" si="3"/>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121" t="s">
        <v>3525</v>
      </c>
      <c r="C66" s="128">
        <v>2</v>
      </c>
      <c r="D66" s="128">
        <v>0</v>
      </c>
      <c r="E66" s="128">
        <v>0</v>
      </c>
      <c r="F66" s="114">
        <f t="shared" si="3"/>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121" t="s">
        <v>3552</v>
      </c>
      <c r="C67" s="128">
        <v>3</v>
      </c>
      <c r="D67" s="128">
        <v>0</v>
      </c>
      <c r="E67" s="128">
        <v>0</v>
      </c>
      <c r="F67" s="114">
        <f t="shared" si="3"/>
        <v>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121" t="s">
        <v>3293</v>
      </c>
      <c r="C68" s="128">
        <v>10</v>
      </c>
      <c r="D68" s="128">
        <v>0</v>
      </c>
      <c r="E68" s="128">
        <v>0</v>
      </c>
      <c r="F68" s="114">
        <f t="shared" si="3"/>
        <v>10</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121" t="s">
        <v>3294</v>
      </c>
      <c r="C69" s="128">
        <v>98</v>
      </c>
      <c r="D69" s="128">
        <v>0</v>
      </c>
      <c r="E69" s="128">
        <v>0</v>
      </c>
      <c r="F69" s="114">
        <f t="shared" si="3"/>
        <v>98</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121" t="s">
        <v>3511</v>
      </c>
      <c r="C70" s="128">
        <v>17</v>
      </c>
      <c r="D70" s="128">
        <v>0</v>
      </c>
      <c r="E70" s="128">
        <v>0</v>
      </c>
      <c r="F70" s="114">
        <f t="shared" si="3"/>
        <v>17</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121" t="s">
        <v>3295</v>
      </c>
      <c r="C71" s="128">
        <v>95</v>
      </c>
      <c r="D71" s="128">
        <v>2</v>
      </c>
      <c r="E71" s="128">
        <v>1</v>
      </c>
      <c r="F71" s="114">
        <f t="shared" si="3"/>
        <v>98</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121" t="s">
        <v>3296</v>
      </c>
      <c r="C72" s="128">
        <v>37</v>
      </c>
      <c r="D72" s="128">
        <v>1</v>
      </c>
      <c r="E72" s="128">
        <v>0</v>
      </c>
      <c r="F72" s="114">
        <f t="shared" si="3"/>
        <v>38</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121" t="s">
        <v>3297</v>
      </c>
      <c r="C73" s="128">
        <v>147</v>
      </c>
      <c r="D73" s="128">
        <v>0</v>
      </c>
      <c r="E73" s="128">
        <v>0</v>
      </c>
      <c r="F73" s="114">
        <f t="shared" si="3"/>
        <v>147</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121" t="s">
        <v>3298</v>
      </c>
      <c r="C74" s="128">
        <v>115</v>
      </c>
      <c r="D74" s="128">
        <v>0</v>
      </c>
      <c r="E74" s="128">
        <v>0</v>
      </c>
      <c r="F74" s="114">
        <f t="shared" si="3"/>
        <v>115</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121" t="s">
        <v>3299</v>
      </c>
      <c r="C75" s="128">
        <v>54</v>
      </c>
      <c r="D75" s="128">
        <v>0</v>
      </c>
      <c r="E75" s="128">
        <v>0</v>
      </c>
      <c r="F75" s="114">
        <f t="shared" si="3"/>
        <v>54</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121" t="s">
        <v>3646</v>
      </c>
      <c r="C76" s="128">
        <v>1</v>
      </c>
      <c r="D76" s="128">
        <v>0</v>
      </c>
      <c r="E76" s="128">
        <v>0</v>
      </c>
      <c r="F76" s="114">
        <f t="shared" si="3"/>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121" t="s">
        <v>3529</v>
      </c>
      <c r="C77" s="128">
        <v>1</v>
      </c>
      <c r="D77" s="128">
        <v>0</v>
      </c>
      <c r="E77" s="128">
        <v>0</v>
      </c>
      <c r="F77" s="114">
        <f t="shared" si="3"/>
        <v>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121" t="s">
        <v>3300</v>
      </c>
      <c r="C78" s="128">
        <v>56</v>
      </c>
      <c r="D78" s="128">
        <v>1</v>
      </c>
      <c r="E78" s="128">
        <v>0</v>
      </c>
      <c r="F78" s="114">
        <f t="shared" si="3"/>
        <v>57</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121" t="s">
        <v>3670</v>
      </c>
      <c r="C79" s="128">
        <v>5</v>
      </c>
      <c r="D79" s="128">
        <v>0</v>
      </c>
      <c r="E79" s="128">
        <v>0</v>
      </c>
      <c r="F79" s="114">
        <f t="shared" si="3"/>
        <v>5</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121" t="s">
        <v>3618</v>
      </c>
      <c r="C80" s="128">
        <v>2</v>
      </c>
      <c r="D80" s="128">
        <v>0</v>
      </c>
      <c r="E80" s="128">
        <v>0</v>
      </c>
      <c r="F80" s="114">
        <f t="shared" si="3"/>
        <v>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121" t="s">
        <v>3301</v>
      </c>
      <c r="C81" s="128">
        <v>19</v>
      </c>
      <c r="D81" s="128">
        <v>0</v>
      </c>
      <c r="E81" s="128">
        <v>0</v>
      </c>
      <c r="F81" s="114">
        <f t="shared" si="3"/>
        <v>19</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121" t="s">
        <v>3526</v>
      </c>
      <c r="C82" s="128">
        <v>4</v>
      </c>
      <c r="D82" s="128">
        <v>0</v>
      </c>
      <c r="E82" s="128">
        <v>0</v>
      </c>
      <c r="F82" s="114">
        <f t="shared" ref="F82" si="4">SUM(C82:E82)</f>
        <v>4</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G39" sqref="G39"/>
    </sheetView>
  </sheetViews>
  <sheetFormatPr baseColWidth="10" defaultColWidth="8.44140625" defaultRowHeight="13.2"/>
  <cols>
    <col min="1" max="1" width="2.88671875" style="2" customWidth="1"/>
    <col min="2" max="2" width="55.5546875" style="216"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8" t="s">
        <v>33</v>
      </c>
      <c r="B1" s="281"/>
      <c r="C1" s="281"/>
      <c r="D1" s="281"/>
      <c r="E1" s="37"/>
      <c r="F1" s="37"/>
      <c r="G1" s="1"/>
      <c r="I1" s="1"/>
      <c r="J1" s="184"/>
    </row>
    <row r="2" spans="1:133" ht="5.25" customHeight="1">
      <c r="B2" s="3"/>
      <c r="D2" s="1"/>
      <c r="E2" s="1"/>
      <c r="F2" s="1"/>
      <c r="G2" s="1"/>
      <c r="I2" s="1"/>
      <c r="J2" s="1"/>
    </row>
    <row r="3" spans="1:133" s="67" customFormat="1" ht="15" customHeight="1">
      <c r="A3" s="42" t="s">
        <v>3629</v>
      </c>
      <c r="B3" s="42"/>
      <c r="C3" s="42"/>
      <c r="D3" s="42"/>
      <c r="E3" s="42"/>
      <c r="F3" s="42"/>
      <c r="G3" s="42"/>
      <c r="H3" s="42"/>
      <c r="I3" s="42"/>
      <c r="J3" s="42"/>
    </row>
    <row r="4" spans="1:133" s="67" customFormat="1" ht="15" customHeight="1">
      <c r="A4" s="43" t="s">
        <v>3628</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2" t="s">
        <v>3676</v>
      </c>
      <c r="B6" s="292"/>
      <c r="C6" s="292"/>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3"/>
      <c r="C7" s="46"/>
      <c r="D7" s="293" t="s">
        <v>3435</v>
      </c>
      <c r="E7" s="293"/>
      <c r="F7" s="46"/>
      <c r="G7" s="294" t="s">
        <v>3436</v>
      </c>
      <c r="H7" s="46"/>
      <c r="I7" s="296" t="s">
        <v>3437</v>
      </c>
      <c r="J7" s="296"/>
    </row>
    <row r="8" spans="1:133" s="67" customFormat="1" ht="21.9" customHeight="1">
      <c r="B8" s="283"/>
      <c r="C8" s="46"/>
      <c r="D8" s="191" t="s">
        <v>3431</v>
      </c>
      <c r="E8" s="191" t="s">
        <v>37</v>
      </c>
      <c r="F8" s="46"/>
      <c r="G8" s="295"/>
      <c r="H8" s="46"/>
      <c r="I8" s="191" t="s">
        <v>3431</v>
      </c>
      <c r="J8" s="191" t="s">
        <v>37</v>
      </c>
    </row>
    <row r="9" spans="1:133" s="34" customFormat="1" ht="26.25" customHeight="1">
      <c r="A9" s="192"/>
      <c r="B9" s="193" t="s">
        <v>38</v>
      </c>
      <c r="C9" s="194"/>
      <c r="D9" s="195">
        <f>SUM(D12:D15)</f>
        <v>3012</v>
      </c>
      <c r="E9" s="195">
        <f>'ATR-A2.1'!E9</f>
        <v>6</v>
      </c>
      <c r="F9" s="196"/>
      <c r="G9" s="196">
        <f>SUM(G12:G15)</f>
        <v>100462.72727272726</v>
      </c>
      <c r="H9" s="197"/>
      <c r="I9" s="198">
        <f>(D9*100000/G9)/11</f>
        <v>272.55698630880744</v>
      </c>
      <c r="J9" s="199">
        <f>(E9*100000/G9)/11</f>
        <v>0.54294220380240532</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195">
        <f>'ATR-A2.3'!F12</f>
        <v>183</v>
      </c>
      <c r="E12" s="195">
        <f>'ATR-A2.3'!E12</f>
        <v>0</v>
      </c>
      <c r="F12" s="201"/>
      <c r="G12" s="201">
        <f>G18</f>
        <v>4534.2727272727279</v>
      </c>
      <c r="H12" s="204"/>
      <c r="I12" s="198">
        <f>(D12*100000/G12)/11</f>
        <v>366.90258034765515</v>
      </c>
      <c r="J12" s="199">
        <f>(E12*100000/G12)/11</f>
        <v>0</v>
      </c>
      <c r="K12" s="33"/>
      <c r="L12" s="33"/>
    </row>
    <row r="13" spans="1:133" ht="13.5" customHeight="1">
      <c r="A13" s="67"/>
      <c r="B13" s="57" t="s">
        <v>6</v>
      </c>
      <c r="C13" s="203"/>
      <c r="D13" s="195">
        <f>'ATR-A2.3'!F13</f>
        <v>1116</v>
      </c>
      <c r="E13" s="195">
        <f>'ATR-A2.3'!E13</f>
        <v>3</v>
      </c>
      <c r="F13" s="201"/>
      <c r="G13" s="201">
        <f>SUM(G19:G22)</f>
        <v>23943.545454545449</v>
      </c>
      <c r="H13" s="204"/>
      <c r="I13" s="198">
        <f t="shared" ref="I13:I15" si="0">(D13*100000/G13)/11</f>
        <v>423.72398710603358</v>
      </c>
      <c r="J13" s="199">
        <f t="shared" ref="J13:J15" si="1">(E13*100000/G13)/11</f>
        <v>1.1390429760914882</v>
      </c>
      <c r="K13" s="33"/>
      <c r="L13" s="33"/>
    </row>
    <row r="14" spans="1:133" ht="13.5" customHeight="1">
      <c r="A14" s="67"/>
      <c r="B14" s="57" t="s">
        <v>44</v>
      </c>
      <c r="C14" s="203"/>
      <c r="D14" s="195">
        <f>'ATR-A2.3'!F14</f>
        <v>384</v>
      </c>
      <c r="E14" s="195">
        <f>'ATR-A2.3'!E14</f>
        <v>1</v>
      </c>
      <c r="F14" s="201"/>
      <c r="G14" s="201">
        <f>G23</f>
        <v>5227.2727272727279</v>
      </c>
      <c r="H14" s="204"/>
      <c r="I14" s="198">
        <f t="shared" si="0"/>
        <v>667.82608695652164</v>
      </c>
      <c r="J14" s="199">
        <f t="shared" si="1"/>
        <v>1.7391304347826084</v>
      </c>
      <c r="K14" s="33"/>
      <c r="L14" s="33"/>
    </row>
    <row r="15" spans="1:133" ht="13.5" customHeight="1">
      <c r="A15" s="67"/>
      <c r="B15" s="57" t="s">
        <v>7</v>
      </c>
      <c r="C15" s="203"/>
      <c r="D15" s="195">
        <f>'ATR-A2.3'!F15</f>
        <v>1329</v>
      </c>
      <c r="E15" s="195">
        <f>'ATR-A2.3'!E15</f>
        <v>2</v>
      </c>
      <c r="F15" s="201"/>
      <c r="G15" s="201">
        <f>SUM(G24:G38)</f>
        <v>66757.636363636368</v>
      </c>
      <c r="H15" s="204"/>
      <c r="I15" s="198">
        <f t="shared" si="0"/>
        <v>180.98031685854119</v>
      </c>
      <c r="J15" s="199">
        <f t="shared" si="1"/>
        <v>0.27235563108885058</v>
      </c>
      <c r="K15" s="33"/>
      <c r="L15" s="33"/>
      <c r="N15" s="6"/>
    </row>
    <row r="16" spans="1:133" ht="9" customHeight="1">
      <c r="A16" s="67"/>
      <c r="B16" s="205"/>
      <c r="C16" s="203"/>
      <c r="D16" s="195"/>
      <c r="E16" s="195"/>
      <c r="F16" s="201"/>
      <c r="G16" s="201"/>
      <c r="H16" s="204"/>
      <c r="I16" s="198"/>
      <c r="J16" s="199"/>
      <c r="K16" s="33"/>
      <c r="L16" s="33"/>
    </row>
    <row r="17" spans="1:13" ht="13.5" customHeight="1">
      <c r="A17" s="67"/>
      <c r="B17" s="55" t="s">
        <v>3438</v>
      </c>
      <c r="C17" s="203"/>
      <c r="D17" s="195"/>
      <c r="E17" s="195"/>
      <c r="F17" s="201"/>
      <c r="G17" s="201"/>
      <c r="H17" s="204"/>
      <c r="I17" s="198"/>
      <c r="J17" s="199"/>
      <c r="K17" s="33"/>
      <c r="L17" s="33"/>
    </row>
    <row r="18" spans="1:13" ht="13.5" customHeight="1">
      <c r="A18" s="206" t="s">
        <v>39</v>
      </c>
      <c r="B18" s="138" t="s">
        <v>573</v>
      </c>
      <c r="C18" s="203"/>
      <c r="D18" s="195">
        <v>163</v>
      </c>
      <c r="E18" s="195">
        <f>'ATR-A2.3'!E18+'ATR-A2.3'!E19+'ATR-A2.3'!E20</f>
        <v>0</v>
      </c>
      <c r="F18" s="201"/>
      <c r="G18" s="201">
        <v>4534.2727272727279</v>
      </c>
      <c r="H18" s="204"/>
      <c r="I18" s="198">
        <f>(D18*100000/G18)/11</f>
        <v>326.80393768670928</v>
      </c>
      <c r="J18" s="199">
        <f>(E18*100000/G18)/11</f>
        <v>0</v>
      </c>
      <c r="K18" s="33"/>
      <c r="L18" s="33"/>
      <c r="M18" s="207"/>
    </row>
    <row r="19" spans="1:13" ht="13.5" customHeight="1">
      <c r="A19" s="206" t="s">
        <v>40</v>
      </c>
      <c r="B19" s="138" t="s">
        <v>580</v>
      </c>
      <c r="C19" s="203"/>
      <c r="D19" s="195">
        <v>4</v>
      </c>
      <c r="E19" s="195">
        <f>'ATR-A2.3'!E21</f>
        <v>0</v>
      </c>
      <c r="F19" s="201"/>
      <c r="G19" s="201">
        <v>123.72727272727272</v>
      </c>
      <c r="H19" s="204"/>
      <c r="I19" s="198">
        <f t="shared" ref="I19:I38" si="2">(D19*100000/G19)/11</f>
        <v>293.90154298310068</v>
      </c>
      <c r="J19" s="199">
        <f t="shared" ref="J19:J38" si="3">(E19*100000/G19)/11</f>
        <v>0</v>
      </c>
      <c r="K19" s="33"/>
      <c r="L19" s="33"/>
      <c r="M19" s="207"/>
    </row>
    <row r="20" spans="1:13" ht="13.5" customHeight="1">
      <c r="A20" s="206" t="s">
        <v>41</v>
      </c>
      <c r="B20" s="138" t="s">
        <v>589</v>
      </c>
      <c r="C20" s="203"/>
      <c r="D20" s="195">
        <v>953</v>
      </c>
      <c r="E20" s="195">
        <f>SUM('ATR-A2.3'!E22:E41)</f>
        <v>3</v>
      </c>
      <c r="F20" s="201"/>
      <c r="G20" s="201">
        <v>22606.63636363636</v>
      </c>
      <c r="H20" s="204"/>
      <c r="I20" s="198">
        <f t="shared" si="2"/>
        <v>383.23420717166732</v>
      </c>
      <c r="J20" s="199">
        <f t="shared" si="3"/>
        <v>1.2064035902570849</v>
      </c>
      <c r="K20" s="33"/>
      <c r="L20" s="33"/>
    </row>
    <row r="21" spans="1:13" s="34" customFormat="1" ht="13.5" customHeight="1">
      <c r="A21" s="206" t="s">
        <v>622</v>
      </c>
      <c r="B21" s="85" t="s">
        <v>623</v>
      </c>
      <c r="C21" s="208"/>
      <c r="E21" s="195"/>
      <c r="F21" s="196"/>
      <c r="G21" s="201">
        <v>183.09090909090909</v>
      </c>
      <c r="H21" s="197"/>
      <c r="I21" s="198">
        <f t="shared" si="2"/>
        <v>0</v>
      </c>
      <c r="J21" s="199">
        <f t="shared" si="3"/>
        <v>0</v>
      </c>
      <c r="K21" s="33"/>
      <c r="L21" s="33"/>
    </row>
    <row r="22" spans="1:13" ht="13.5" customHeight="1">
      <c r="A22" s="206" t="s">
        <v>42</v>
      </c>
      <c r="B22" s="138" t="s">
        <v>3439</v>
      </c>
      <c r="C22" s="203"/>
      <c r="D22" s="195">
        <v>46</v>
      </c>
      <c r="E22" s="195">
        <f>SUM('ATR-A2.3'!E42:E44)</f>
        <v>0</v>
      </c>
      <c r="F22" s="201"/>
      <c r="G22" s="201">
        <v>1030.090909090909</v>
      </c>
      <c r="H22" s="204"/>
      <c r="I22" s="198">
        <f t="shared" si="2"/>
        <v>405.96593416291597</v>
      </c>
      <c r="J22" s="199">
        <f t="shared" si="3"/>
        <v>0</v>
      </c>
      <c r="K22" s="33"/>
      <c r="L22" s="33"/>
    </row>
    <row r="23" spans="1:13" ht="13.5" customHeight="1">
      <c r="A23" s="206" t="s">
        <v>43</v>
      </c>
      <c r="B23" s="138" t="s">
        <v>44</v>
      </c>
      <c r="C23" s="203"/>
      <c r="D23" s="195">
        <v>341</v>
      </c>
      <c r="E23" s="195">
        <f>SUM('ATR-A2.3'!E45:E47)</f>
        <v>1</v>
      </c>
      <c r="F23" s="201"/>
      <c r="G23" s="201">
        <v>5227.2727272727279</v>
      </c>
      <c r="H23" s="204"/>
      <c r="I23" s="198">
        <f t="shared" si="2"/>
        <v>593.04347826086951</v>
      </c>
      <c r="J23" s="199">
        <f t="shared" si="3"/>
        <v>1.7391304347826084</v>
      </c>
      <c r="K23" s="33"/>
      <c r="L23" s="33"/>
    </row>
    <row r="24" spans="1:13" ht="13.5" customHeight="1">
      <c r="A24" s="206" t="s">
        <v>3632</v>
      </c>
      <c r="B24" s="85" t="s">
        <v>3440</v>
      </c>
      <c r="C24" s="203"/>
      <c r="D24" s="195">
        <v>313</v>
      </c>
      <c r="E24" s="195">
        <f>SUM('ATR-A2.3'!E48:E50)</f>
        <v>1</v>
      </c>
      <c r="F24" s="201"/>
      <c r="G24" s="201">
        <v>13606.272727272728</v>
      </c>
      <c r="H24" s="204"/>
      <c r="I24" s="198">
        <f t="shared" si="2"/>
        <v>209.12814276837554</v>
      </c>
      <c r="J24" s="199">
        <f t="shared" si="3"/>
        <v>0.66814103120886759</v>
      </c>
      <c r="K24" s="33"/>
      <c r="L24" s="33"/>
    </row>
    <row r="25" spans="1:13" ht="13.5" customHeight="1">
      <c r="A25" s="206" t="s">
        <v>45</v>
      </c>
      <c r="B25" s="138" t="s">
        <v>639</v>
      </c>
      <c r="C25" s="203"/>
      <c r="D25" s="195">
        <v>145</v>
      </c>
      <c r="E25" s="195">
        <f>SUM('ATR-A2.3'!E51:E53)</f>
        <v>0</v>
      </c>
      <c r="F25" s="209"/>
      <c r="G25" s="201">
        <v>3529</v>
      </c>
      <c r="H25" s="209"/>
      <c r="I25" s="198">
        <f t="shared" si="2"/>
        <v>373.52842680130868</v>
      </c>
      <c r="J25" s="199">
        <f t="shared" si="3"/>
        <v>0</v>
      </c>
      <c r="K25" s="33"/>
      <c r="L25" s="33"/>
    </row>
    <row r="26" spans="1:13" s="34" customFormat="1" ht="13.5" customHeight="1">
      <c r="A26" s="206" t="s">
        <v>46</v>
      </c>
      <c r="B26" s="138" t="s">
        <v>646</v>
      </c>
      <c r="C26" s="208"/>
      <c r="D26" s="195">
        <v>128</v>
      </c>
      <c r="E26" s="195">
        <f>SUM('ATR-A2.3'!E54:E55)</f>
        <v>0</v>
      </c>
      <c r="F26" s="196"/>
      <c r="G26" s="201">
        <v>6443.2727272727279</v>
      </c>
      <c r="H26" s="197"/>
      <c r="I26" s="198">
        <f t="shared" si="2"/>
        <v>180.59709915909474</v>
      </c>
      <c r="J26" s="199">
        <f t="shared" si="3"/>
        <v>0</v>
      </c>
      <c r="K26" s="33"/>
      <c r="L26" s="33"/>
    </row>
    <row r="27" spans="1:13" ht="13.5" customHeight="1">
      <c r="A27" s="206" t="s">
        <v>47</v>
      </c>
      <c r="B27" s="138" t="s">
        <v>650</v>
      </c>
      <c r="C27" s="203"/>
      <c r="D27" s="195">
        <v>6</v>
      </c>
      <c r="E27" s="195">
        <f>SUM('ATR-A2.3'!E56:E58)</f>
        <v>0</v>
      </c>
      <c r="F27" s="201"/>
      <c r="G27" s="201">
        <v>1276.4545454545455</v>
      </c>
      <c r="H27" s="204"/>
      <c r="I27" s="198">
        <f t="shared" si="2"/>
        <v>42.731999145360014</v>
      </c>
      <c r="J27" s="199">
        <f t="shared" si="3"/>
        <v>0</v>
      </c>
      <c r="K27" s="33"/>
      <c r="L27" s="33"/>
    </row>
    <row r="28" spans="1:13" s="34" customFormat="1" ht="13.5" customHeight="1">
      <c r="A28" s="206" t="s">
        <v>48</v>
      </c>
      <c r="B28" s="138" t="s">
        <v>658</v>
      </c>
      <c r="C28" s="194"/>
      <c r="D28" s="195">
        <v>1</v>
      </c>
      <c r="E28" s="195">
        <f>SUM('ATR-A2.3'!E59)</f>
        <v>0</v>
      </c>
      <c r="F28" s="196"/>
      <c r="G28" s="201">
        <v>1575.6363636363637</v>
      </c>
      <c r="H28" s="197"/>
      <c r="I28" s="198">
        <f t="shared" si="2"/>
        <v>5.7696745903531044</v>
      </c>
      <c r="J28" s="199">
        <f t="shared" si="3"/>
        <v>0</v>
      </c>
      <c r="K28" s="33"/>
      <c r="L28" s="33"/>
    </row>
    <row r="29" spans="1:13" ht="13.5" customHeight="1">
      <c r="A29" s="206" t="s">
        <v>53</v>
      </c>
      <c r="B29" s="138" t="s">
        <v>663</v>
      </c>
      <c r="C29" s="203"/>
      <c r="D29" s="195">
        <v>6</v>
      </c>
      <c r="E29" s="195">
        <f>'ATR-A2.3'!E60</f>
        <v>0</v>
      </c>
      <c r="F29" s="201"/>
      <c r="G29" s="201">
        <v>318.27272727272725</v>
      </c>
      <c r="H29" s="204"/>
      <c r="I29" s="198">
        <f t="shared" si="2"/>
        <v>171.37960582690661</v>
      </c>
      <c r="J29" s="199">
        <f t="shared" si="3"/>
        <v>0</v>
      </c>
      <c r="K29" s="33"/>
      <c r="L29" s="33"/>
    </row>
    <row r="30" spans="1:13" s="34" customFormat="1" ht="13.5" customHeight="1">
      <c r="A30" s="206" t="s">
        <v>49</v>
      </c>
      <c r="B30" s="138" t="s">
        <v>664</v>
      </c>
      <c r="C30" s="202"/>
      <c r="D30" s="195">
        <v>16</v>
      </c>
      <c r="E30" s="195">
        <f>SUM('ATR-A2.3'!E61:E65)</f>
        <v>0</v>
      </c>
      <c r="F30" s="196"/>
      <c r="G30" s="201">
        <v>2779.909090909091</v>
      </c>
      <c r="H30" s="197"/>
      <c r="I30" s="198">
        <f t="shared" si="2"/>
        <v>52.323489976781453</v>
      </c>
      <c r="J30" s="199">
        <f t="shared" si="3"/>
        <v>0</v>
      </c>
      <c r="K30" s="33"/>
      <c r="L30" s="33"/>
    </row>
    <row r="31" spans="1:13" ht="13.5" customHeight="1">
      <c r="A31" s="206" t="s">
        <v>50</v>
      </c>
      <c r="B31" s="138" t="s">
        <v>3441</v>
      </c>
      <c r="C31" s="203"/>
      <c r="D31" s="195">
        <v>106</v>
      </c>
      <c r="E31" s="195">
        <f>SUM('ATR-A2.3'!E66:E70)</f>
        <v>1</v>
      </c>
      <c r="F31" s="201"/>
      <c r="G31" s="201">
        <v>6252.363636363636</v>
      </c>
      <c r="H31" s="204"/>
      <c r="I31" s="198">
        <f t="shared" si="2"/>
        <v>154.12353146446435</v>
      </c>
      <c r="J31" s="199">
        <f t="shared" si="3"/>
        <v>1.4539955798534374</v>
      </c>
      <c r="K31" s="33"/>
      <c r="L31" s="33"/>
    </row>
    <row r="32" spans="1:13" ht="13.5" customHeight="1">
      <c r="A32" s="206" t="s">
        <v>54</v>
      </c>
      <c r="B32" s="85" t="s">
        <v>3442</v>
      </c>
      <c r="C32" s="203"/>
      <c r="D32" s="195">
        <v>88</v>
      </c>
      <c r="E32" s="195">
        <f>'ATR-A2.3'!E71</f>
        <v>0</v>
      </c>
      <c r="F32" s="201"/>
      <c r="G32" s="201">
        <v>6546.363636363636</v>
      </c>
      <c r="H32" s="204"/>
      <c r="I32" s="198">
        <f t="shared" si="2"/>
        <v>122.2052492709346</v>
      </c>
      <c r="J32" s="199">
        <f t="shared" si="3"/>
        <v>0</v>
      </c>
      <c r="K32" s="33"/>
      <c r="L32" s="33"/>
    </row>
    <row r="33" spans="1:12" ht="13.5" customHeight="1">
      <c r="A33" s="206" t="s">
        <v>55</v>
      </c>
      <c r="B33" s="138" t="s">
        <v>682</v>
      </c>
      <c r="C33" s="200"/>
      <c r="D33" s="195">
        <v>27</v>
      </c>
      <c r="E33" s="195">
        <f>'ATR-A2.3'!E72</f>
        <v>0</v>
      </c>
      <c r="F33" s="209"/>
      <c r="G33" s="201">
        <v>7254.7272727272721</v>
      </c>
      <c r="H33" s="209"/>
      <c r="I33" s="198">
        <f t="shared" si="2"/>
        <v>33.833738502794418</v>
      </c>
      <c r="J33" s="199">
        <f t="shared" si="3"/>
        <v>0</v>
      </c>
      <c r="K33" s="33"/>
      <c r="L33" s="33"/>
    </row>
    <row r="34" spans="1:12" s="34" customFormat="1" ht="13.5" customHeight="1">
      <c r="A34" s="206" t="s">
        <v>683</v>
      </c>
      <c r="B34" s="138" t="s">
        <v>684</v>
      </c>
      <c r="C34" s="202"/>
      <c r="D34" s="195">
        <v>265</v>
      </c>
      <c r="E34" s="195">
        <f>SUM('ATR-A2.3'!E73:E75)</f>
        <v>0</v>
      </c>
      <c r="F34" s="196"/>
      <c r="G34" s="201">
        <v>11107.18181818182</v>
      </c>
      <c r="H34" s="197"/>
      <c r="I34" s="198">
        <f t="shared" si="2"/>
        <v>216.89488373615757</v>
      </c>
      <c r="J34" s="199">
        <f t="shared" si="3"/>
        <v>0</v>
      </c>
      <c r="K34" s="33"/>
      <c r="L34" s="33"/>
    </row>
    <row r="35" spans="1:12" ht="13.5" customHeight="1">
      <c r="A35" s="206" t="s">
        <v>691</v>
      </c>
      <c r="B35" s="138" t="s">
        <v>3443</v>
      </c>
      <c r="C35" s="203"/>
      <c r="D35" s="195">
        <v>43</v>
      </c>
      <c r="E35" s="195">
        <f>SUM('ATR-A2.3'!E76:E78)</f>
        <v>0</v>
      </c>
      <c r="F35" s="201"/>
      <c r="G35" s="201">
        <v>1552.3636363636363</v>
      </c>
      <c r="H35" s="204"/>
      <c r="I35" s="198">
        <f t="shared" si="2"/>
        <v>251.81541344577184</v>
      </c>
      <c r="J35" s="199">
        <f t="shared" si="3"/>
        <v>0</v>
      </c>
      <c r="K35" s="33"/>
      <c r="L35" s="33"/>
    </row>
    <row r="36" spans="1:12" s="34" customFormat="1" ht="13.5" customHeight="1">
      <c r="A36" s="206" t="s">
        <v>700</v>
      </c>
      <c r="B36" s="138" t="s">
        <v>701</v>
      </c>
      <c r="C36" s="208"/>
      <c r="D36" s="195">
        <v>14</v>
      </c>
      <c r="E36" s="195">
        <f>SUM('ATR-A2.3'!E79:E81)</f>
        <v>0</v>
      </c>
      <c r="F36" s="196"/>
      <c r="G36" s="201">
        <v>1828.5454545454545</v>
      </c>
      <c r="H36" s="197"/>
      <c r="I36" s="198">
        <f t="shared" si="2"/>
        <v>69.60326140996321</v>
      </c>
      <c r="J36" s="199">
        <f t="shared" si="3"/>
        <v>0</v>
      </c>
      <c r="K36" s="33"/>
      <c r="L36" s="33"/>
    </row>
    <row r="37" spans="1:12" ht="13.5" customHeight="1">
      <c r="A37" s="206" t="s">
        <v>706</v>
      </c>
      <c r="B37" s="85" t="s">
        <v>3444</v>
      </c>
      <c r="C37" s="203"/>
      <c r="D37" s="195">
        <v>3</v>
      </c>
      <c r="E37" s="195">
        <f>'ATR-A2.3'!E82</f>
        <v>0</v>
      </c>
      <c r="F37" s="201"/>
      <c r="G37" s="201">
        <v>2685.818181818182</v>
      </c>
      <c r="H37" s="204"/>
      <c r="I37" s="198">
        <f t="shared" si="2"/>
        <v>10.154346060113728</v>
      </c>
      <c r="J37" s="199">
        <f t="shared" si="3"/>
        <v>0</v>
      </c>
      <c r="K37" s="33"/>
      <c r="L37" s="33"/>
    </row>
    <row r="38" spans="1:12" ht="13.5" customHeight="1">
      <c r="A38" s="206" t="s">
        <v>712</v>
      </c>
      <c r="B38" s="85" t="s">
        <v>713</v>
      </c>
      <c r="C38" s="203"/>
      <c r="D38" s="195">
        <v>0</v>
      </c>
      <c r="E38" s="195"/>
      <c r="F38" s="201"/>
      <c r="G38" s="201">
        <v>1.454545454545455</v>
      </c>
      <c r="H38" s="204"/>
      <c r="I38" s="198">
        <f t="shared" si="2"/>
        <v>0</v>
      </c>
      <c r="J38" s="199">
        <f t="shared" si="3"/>
        <v>0</v>
      </c>
      <c r="K38" s="33"/>
      <c r="L38" s="33"/>
    </row>
    <row r="39" spans="1:12" s="11" customFormat="1" ht="15" customHeight="1">
      <c r="A39" s="176" t="s">
        <v>149</v>
      </c>
      <c r="B39" s="210" t="s">
        <v>714</v>
      </c>
      <c r="C39" s="66"/>
      <c r="D39" s="66"/>
      <c r="E39" s="195"/>
      <c r="F39" s="66"/>
      <c r="G39" s="201"/>
      <c r="H39" s="204"/>
      <c r="I39" s="198" t="s">
        <v>3445</v>
      </c>
      <c r="J39" s="201" t="s">
        <v>3445</v>
      </c>
    </row>
    <row r="40" spans="1:12" s="11" customFormat="1" ht="9" customHeight="1">
      <c r="A40" s="211"/>
      <c r="B40" s="212"/>
      <c r="C40" s="213"/>
      <c r="D40" s="213"/>
      <c r="E40" s="213"/>
      <c r="F40" s="213"/>
      <c r="G40" s="213"/>
      <c r="H40" s="15"/>
    </row>
    <row r="41" spans="1:12" ht="18" customHeight="1">
      <c r="A41" s="290" t="s">
        <v>3446</v>
      </c>
      <c r="B41" s="290"/>
      <c r="C41" s="290"/>
      <c r="D41" s="290"/>
      <c r="E41" s="290"/>
      <c r="F41" s="290"/>
      <c r="G41" s="290"/>
      <c r="H41" s="290"/>
      <c r="I41" s="290"/>
      <c r="J41" s="214"/>
      <c r="K41" s="142"/>
    </row>
    <row r="42" spans="1:12" ht="24.75" customHeight="1">
      <c r="A42" s="291" t="s">
        <v>3447</v>
      </c>
      <c r="B42" s="291"/>
      <c r="C42" s="291"/>
      <c r="D42" s="291"/>
      <c r="E42" s="291"/>
      <c r="F42" s="291"/>
      <c r="G42" s="291"/>
      <c r="H42" s="291"/>
      <c r="I42" s="291"/>
      <c r="J42" s="23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I18" sqref="I18:I36"/>
    </sheetView>
  </sheetViews>
  <sheetFormatPr baseColWidth="10" defaultColWidth="8.44140625" defaultRowHeight="13.2"/>
  <cols>
    <col min="1" max="1" width="2.88671875" style="2" customWidth="1"/>
    <col min="2" max="2" width="55.5546875" style="216"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8" t="s">
        <v>33</v>
      </c>
      <c r="B1" s="281"/>
      <c r="C1" s="281"/>
      <c r="D1" s="281"/>
      <c r="E1" s="37"/>
      <c r="F1" s="37"/>
      <c r="G1" s="1"/>
      <c r="I1" s="1"/>
      <c r="J1" s="184"/>
    </row>
    <row r="2" spans="1:133" ht="5.25" customHeight="1">
      <c r="B2" s="3"/>
      <c r="D2" s="1"/>
      <c r="E2" s="1"/>
      <c r="F2" s="1"/>
      <c r="G2" s="1"/>
      <c r="I2" s="1"/>
      <c r="J2" s="1"/>
    </row>
    <row r="3" spans="1:133" s="67" customFormat="1" ht="15" customHeight="1">
      <c r="A3" s="42" t="s">
        <v>3630</v>
      </c>
      <c r="B3" s="42"/>
      <c r="C3" s="42"/>
      <c r="D3" s="42"/>
      <c r="E3" s="42"/>
      <c r="F3" s="42"/>
      <c r="G3" s="42"/>
      <c r="H3" s="42"/>
      <c r="I3" s="42"/>
      <c r="J3" s="42"/>
    </row>
    <row r="4" spans="1:133" s="67" customFormat="1" ht="15" customHeight="1">
      <c r="A4" s="43" t="s">
        <v>3631</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2" t="s">
        <v>3676</v>
      </c>
      <c r="B6" s="292"/>
      <c r="C6" s="292"/>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3"/>
      <c r="C7" s="46"/>
      <c r="D7" s="293" t="s">
        <v>3435</v>
      </c>
      <c r="E7" s="293"/>
      <c r="F7" s="46"/>
      <c r="G7" s="294" t="s">
        <v>3436</v>
      </c>
      <c r="H7" s="46"/>
      <c r="I7" s="296" t="s">
        <v>3437</v>
      </c>
      <c r="J7" s="296"/>
    </row>
    <row r="8" spans="1:133" s="67" customFormat="1" ht="21.9" customHeight="1">
      <c r="B8" s="283"/>
      <c r="C8" s="46"/>
      <c r="D8" s="191" t="s">
        <v>3431</v>
      </c>
      <c r="E8" s="191" t="s">
        <v>37</v>
      </c>
      <c r="F8" s="46"/>
      <c r="G8" s="295"/>
      <c r="H8" s="46"/>
      <c r="I8" s="191" t="s">
        <v>3431</v>
      </c>
      <c r="J8" s="191" t="s">
        <v>37</v>
      </c>
    </row>
    <row r="9" spans="1:133" s="34" customFormat="1" ht="26.25" customHeight="1">
      <c r="A9" s="192"/>
      <c r="B9" s="193" t="s">
        <v>38</v>
      </c>
      <c r="C9" s="194"/>
      <c r="D9" s="195">
        <v>250</v>
      </c>
      <c r="E9" s="195">
        <f>SUM(E12:E15)</f>
        <v>0</v>
      </c>
      <c r="F9" s="196"/>
      <c r="G9" s="196">
        <f>SUM(G12:G15)</f>
        <v>23751.36363636364</v>
      </c>
      <c r="H9" s="197"/>
      <c r="I9" s="198">
        <f>(D9*100000/G9)/11</f>
        <v>95.688285840047456</v>
      </c>
      <c r="J9" s="199">
        <f>(E9*100000/G9)/10</f>
        <v>0</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195">
        <v>46</v>
      </c>
      <c r="E12" s="195"/>
      <c r="F12" s="201"/>
      <c r="G12" s="201">
        <f>G18</f>
        <v>2811.272727272727</v>
      </c>
      <c r="H12" s="204"/>
      <c r="I12" s="198">
        <f>(D12*100000/G12)/11</f>
        <v>148.75177855387403</v>
      </c>
      <c r="J12" s="199">
        <f>(E12*100000/G12)/10</f>
        <v>0</v>
      </c>
      <c r="K12" s="33"/>
      <c r="L12" s="33"/>
    </row>
    <row r="13" spans="1:133" ht="13.5" customHeight="1">
      <c r="A13" s="67"/>
      <c r="B13" s="57" t="s">
        <v>6</v>
      </c>
      <c r="C13" s="203"/>
      <c r="D13" s="195">
        <v>26</v>
      </c>
      <c r="E13" s="195">
        <f>'ATR-A2.2'!E13</f>
        <v>0</v>
      </c>
      <c r="F13" s="201"/>
      <c r="G13" s="201">
        <f>SUM(G19:G22)</f>
        <v>2139.5454545454545</v>
      </c>
      <c r="H13" s="204"/>
      <c r="I13" s="198">
        <f t="shared" ref="I13:I15" si="0">(D13*100000/G13)/11</f>
        <v>110.47376248141067</v>
      </c>
      <c r="J13" s="199">
        <f t="shared" ref="J13:J15" si="1">(E13*100000/G13)/10</f>
        <v>0</v>
      </c>
      <c r="K13" s="33"/>
      <c r="L13" s="33"/>
    </row>
    <row r="14" spans="1:133" ht="13.5" customHeight="1">
      <c r="A14" s="67"/>
      <c r="B14" s="57" t="s">
        <v>44</v>
      </c>
      <c r="C14" s="203"/>
      <c r="D14" s="195">
        <v>78</v>
      </c>
      <c r="E14" s="195">
        <f>'ATR-A2.2'!E14</f>
        <v>0</v>
      </c>
      <c r="F14" s="201"/>
      <c r="G14" s="201">
        <f>G23</f>
        <v>3039.6363636363635</v>
      </c>
      <c r="H14" s="204"/>
      <c r="I14" s="198">
        <f t="shared" si="0"/>
        <v>233.28149300155522</v>
      </c>
      <c r="J14" s="199">
        <f t="shared" si="1"/>
        <v>0</v>
      </c>
      <c r="K14" s="33"/>
      <c r="L14" s="33"/>
    </row>
    <row r="15" spans="1:133" ht="13.5" customHeight="1">
      <c r="A15" s="67"/>
      <c r="B15" s="57" t="s">
        <v>7</v>
      </c>
      <c r="C15" s="203"/>
      <c r="D15" s="195">
        <v>100</v>
      </c>
      <c r="E15" s="195">
        <f>'ATR-A2.2'!E15</f>
        <v>0</v>
      </c>
      <c r="F15" s="201"/>
      <c r="G15" s="201">
        <f>SUM(G24:G38)</f>
        <v>15760.909090909092</v>
      </c>
      <c r="H15" s="204"/>
      <c r="I15" s="198">
        <f t="shared" si="0"/>
        <v>57.680106131395284</v>
      </c>
      <c r="J15" s="199">
        <f t="shared" si="1"/>
        <v>0</v>
      </c>
      <c r="K15" s="33"/>
      <c r="L15" s="33"/>
      <c r="N15" s="6"/>
    </row>
    <row r="16" spans="1:133" ht="9" customHeight="1">
      <c r="A16" s="67"/>
      <c r="B16" s="205"/>
      <c r="C16" s="203"/>
      <c r="D16" s="195"/>
      <c r="E16" s="195"/>
      <c r="F16" s="201"/>
      <c r="G16" s="201"/>
      <c r="H16" s="204"/>
      <c r="I16" s="198"/>
      <c r="J16" s="199"/>
      <c r="K16" s="33"/>
      <c r="L16" s="33"/>
    </row>
    <row r="17" spans="1:13" ht="13.5" customHeight="1">
      <c r="A17" s="67"/>
      <c r="B17" s="55" t="s">
        <v>3438</v>
      </c>
      <c r="C17" s="203"/>
      <c r="D17" s="195"/>
      <c r="E17" s="195"/>
      <c r="F17" s="201"/>
      <c r="G17" s="201"/>
      <c r="H17" s="204"/>
      <c r="I17" s="198"/>
      <c r="J17" s="199"/>
      <c r="K17" s="33"/>
      <c r="L17" s="33"/>
    </row>
    <row r="18" spans="1:13" ht="13.5" customHeight="1">
      <c r="A18" s="206" t="s">
        <v>39</v>
      </c>
      <c r="B18" s="138" t="s">
        <v>573</v>
      </c>
      <c r="C18" s="203"/>
      <c r="D18" s="195">
        <v>66</v>
      </c>
      <c r="E18" s="195">
        <f>'ATR-A2.2'!E18+'ATR-A2.2'!E19+'ATR-A2.2'!E20</f>
        <v>0</v>
      </c>
      <c r="F18" s="201"/>
      <c r="G18" s="201">
        <v>2811.272727272727</v>
      </c>
      <c r="H18" s="204"/>
      <c r="I18" s="198">
        <f>(D18*100000/G18)/11</f>
        <v>213.42646488164536</v>
      </c>
      <c r="J18" s="199">
        <f>(E18*100000/G18)/10</f>
        <v>0</v>
      </c>
      <c r="K18" s="33"/>
      <c r="L18" s="33"/>
      <c r="M18" s="207"/>
    </row>
    <row r="19" spans="1:13" ht="13.5" customHeight="1">
      <c r="A19" s="206" t="s">
        <v>40</v>
      </c>
      <c r="B19" s="138" t="s">
        <v>580</v>
      </c>
      <c r="C19" s="203"/>
      <c r="D19" s="195">
        <v>1</v>
      </c>
      <c r="E19" s="195">
        <f>'ATR-A2.2'!E21</f>
        <v>0</v>
      </c>
      <c r="F19" s="201"/>
      <c r="G19" s="201">
        <v>12.818181818181818</v>
      </c>
      <c r="H19" s="204"/>
      <c r="I19" s="198">
        <f t="shared" ref="I19:I36" si="2">(D19*100000/G19)/11</f>
        <v>709.21985815602829</v>
      </c>
      <c r="J19" s="199">
        <f t="shared" ref="J19:J36" si="3">(E19*100000/G19)/10</f>
        <v>0</v>
      </c>
      <c r="K19" s="33"/>
      <c r="L19" s="33"/>
      <c r="M19" s="207"/>
    </row>
    <row r="20" spans="1:13" ht="13.5" customHeight="1">
      <c r="A20" s="206" t="s">
        <v>41</v>
      </c>
      <c r="B20" s="138" t="s">
        <v>589</v>
      </c>
      <c r="C20" s="203"/>
      <c r="D20" s="195">
        <v>134</v>
      </c>
      <c r="E20" s="195">
        <f>SUM('ATR-A2.2'!E22:E41)</f>
        <v>0</v>
      </c>
      <c r="F20" s="201"/>
      <c r="G20" s="201">
        <v>2094.5454545454545</v>
      </c>
      <c r="H20" s="204"/>
      <c r="I20" s="198">
        <f t="shared" si="2"/>
        <v>581.59722222222217</v>
      </c>
      <c r="J20" s="199">
        <f t="shared" si="3"/>
        <v>0</v>
      </c>
      <c r="K20" s="33"/>
      <c r="L20" s="33"/>
    </row>
    <row r="21" spans="1:13" s="34" customFormat="1" ht="13.5" customHeight="1">
      <c r="A21" s="206" t="s">
        <v>622</v>
      </c>
      <c r="B21" s="85" t="s">
        <v>623</v>
      </c>
      <c r="C21" s="208"/>
      <c r="D21" s="195"/>
      <c r="E21" s="195"/>
      <c r="F21" s="196"/>
      <c r="G21" s="201">
        <v>9.545454545454545</v>
      </c>
      <c r="H21" s="197"/>
      <c r="I21" s="198">
        <f t="shared" si="2"/>
        <v>0</v>
      </c>
      <c r="J21" s="199">
        <f t="shared" si="3"/>
        <v>0</v>
      </c>
      <c r="K21" s="33"/>
      <c r="L21" s="33"/>
    </row>
    <row r="22" spans="1:13" ht="13.5" customHeight="1">
      <c r="A22" s="206" t="s">
        <v>42</v>
      </c>
      <c r="B22" s="138" t="s">
        <v>3439</v>
      </c>
      <c r="C22" s="203"/>
      <c r="D22" s="195">
        <v>4</v>
      </c>
      <c r="E22" s="195">
        <f>SUM('ATR-A2.2'!E42:E44)</f>
        <v>0</v>
      </c>
      <c r="F22" s="201"/>
      <c r="G22" s="201">
        <v>22.636363636363637</v>
      </c>
      <c r="H22" s="204"/>
      <c r="I22" s="198">
        <f t="shared" si="2"/>
        <v>1606.4257028112449</v>
      </c>
      <c r="J22" s="199">
        <f t="shared" si="3"/>
        <v>0</v>
      </c>
      <c r="K22" s="33"/>
      <c r="L22" s="33"/>
    </row>
    <row r="23" spans="1:13" ht="13.5" customHeight="1">
      <c r="A23" s="206" t="s">
        <v>43</v>
      </c>
      <c r="B23" s="138" t="s">
        <v>44</v>
      </c>
      <c r="C23" s="203"/>
      <c r="D23" s="195">
        <v>121</v>
      </c>
      <c r="E23" s="195">
        <f>SUM('ATR-A2.2'!E45:E47)</f>
        <v>0</v>
      </c>
      <c r="F23" s="201"/>
      <c r="G23" s="201">
        <v>3039.6363636363635</v>
      </c>
      <c r="H23" s="204"/>
      <c r="I23" s="198">
        <f t="shared" si="2"/>
        <v>361.88539298959205</v>
      </c>
      <c r="J23" s="199">
        <f t="shared" si="3"/>
        <v>0</v>
      </c>
      <c r="K23" s="33"/>
      <c r="L23" s="33"/>
    </row>
    <row r="24" spans="1:13" ht="13.5" customHeight="1">
      <c r="A24" s="206" t="s">
        <v>3632</v>
      </c>
      <c r="B24" s="85" t="s">
        <v>3440</v>
      </c>
      <c r="C24" s="203"/>
      <c r="D24" s="195">
        <v>72</v>
      </c>
      <c r="E24" s="195">
        <f>SUM('ATR-A2.2'!E46:E48)</f>
        <v>0</v>
      </c>
      <c r="F24" s="201"/>
      <c r="G24" s="201">
        <v>5534</v>
      </c>
      <c r="H24" s="204"/>
      <c r="I24" s="198">
        <f t="shared" si="2"/>
        <v>118.27709695436475</v>
      </c>
      <c r="J24" s="199">
        <f t="shared" si="3"/>
        <v>0</v>
      </c>
      <c r="K24" s="33"/>
      <c r="L24" s="33"/>
    </row>
    <row r="25" spans="1:13" ht="13.5" customHeight="1">
      <c r="A25" s="206" t="s">
        <v>45</v>
      </c>
      <c r="B25" s="138" t="s">
        <v>639</v>
      </c>
      <c r="C25" s="203"/>
      <c r="D25" s="195">
        <v>45</v>
      </c>
      <c r="E25" s="195">
        <f>SUM('ATR-A2.2'!E47:E49)</f>
        <v>0</v>
      </c>
      <c r="F25" s="209"/>
      <c r="G25" s="201">
        <v>1001.3636363636363</v>
      </c>
      <c r="H25" s="209"/>
      <c r="I25" s="198">
        <f t="shared" si="2"/>
        <v>408.5338175215615</v>
      </c>
      <c r="J25" s="199">
        <f t="shared" si="3"/>
        <v>0</v>
      </c>
      <c r="K25" s="33"/>
      <c r="L25" s="33"/>
    </row>
    <row r="26" spans="1:13" s="34" customFormat="1" ht="13.5" customHeight="1">
      <c r="A26" s="206" t="s">
        <v>46</v>
      </c>
      <c r="B26" s="138" t="s">
        <v>646</v>
      </c>
      <c r="C26" s="208"/>
      <c r="D26" s="195">
        <v>15</v>
      </c>
      <c r="E26" s="195">
        <f>SUM('ATR-A2.2'!E48:E50)</f>
        <v>0</v>
      </c>
      <c r="F26" s="196"/>
      <c r="G26" s="201">
        <v>2559.5454545454545</v>
      </c>
      <c r="H26" s="197"/>
      <c r="I26" s="198">
        <f t="shared" si="2"/>
        <v>53.276505061267976</v>
      </c>
      <c r="J26" s="199">
        <f t="shared" si="3"/>
        <v>0</v>
      </c>
      <c r="K26" s="33"/>
      <c r="L26" s="33"/>
    </row>
    <row r="27" spans="1:13" ht="13.5" customHeight="1">
      <c r="A27" s="206" t="s">
        <v>47</v>
      </c>
      <c r="B27" s="138" t="s">
        <v>650</v>
      </c>
      <c r="C27" s="203"/>
      <c r="D27" s="195">
        <v>2</v>
      </c>
      <c r="E27" s="195">
        <f>SUM('ATR-A2.2'!E49:E51)</f>
        <v>0</v>
      </c>
      <c r="F27" s="201"/>
      <c r="G27" s="201">
        <v>288.81818181818181</v>
      </c>
      <c r="H27" s="204"/>
      <c r="I27" s="198">
        <f t="shared" si="2"/>
        <v>62.95247088448221</v>
      </c>
      <c r="J27" s="199">
        <f t="shared" si="3"/>
        <v>0</v>
      </c>
      <c r="K27" s="33"/>
      <c r="L27" s="33"/>
    </row>
    <row r="28" spans="1:13" s="34" customFormat="1" ht="13.5" customHeight="1">
      <c r="A28" s="206" t="s">
        <v>48</v>
      </c>
      <c r="B28" s="138" t="s">
        <v>658</v>
      </c>
      <c r="C28" s="194"/>
      <c r="D28" s="195"/>
      <c r="E28" s="195">
        <f>SUM('ATR-A2.2'!E50:E52)</f>
        <v>0</v>
      </c>
      <c r="F28" s="196"/>
      <c r="G28" s="201">
        <v>419.72727272727275</v>
      </c>
      <c r="H28" s="197"/>
      <c r="I28" s="198">
        <f t="shared" si="2"/>
        <v>0</v>
      </c>
      <c r="J28" s="199">
        <f t="shared" si="3"/>
        <v>0</v>
      </c>
      <c r="K28" s="33"/>
      <c r="L28" s="33"/>
    </row>
    <row r="29" spans="1:13" ht="13.5" customHeight="1">
      <c r="A29" s="206" t="s">
        <v>53</v>
      </c>
      <c r="B29" s="138" t="s">
        <v>663</v>
      </c>
      <c r="C29" s="203"/>
      <c r="D29" s="195">
        <v>2</v>
      </c>
      <c r="E29" s="195">
        <f>SUM('ATR-A2.2'!E51:E53)</f>
        <v>0</v>
      </c>
      <c r="F29" s="201"/>
      <c r="G29" s="201">
        <v>174.18181818181819</v>
      </c>
      <c r="H29" s="204"/>
      <c r="I29" s="198">
        <f t="shared" si="2"/>
        <v>104.38413361169101</v>
      </c>
      <c r="J29" s="199">
        <f t="shared" si="3"/>
        <v>0</v>
      </c>
      <c r="K29" s="33"/>
      <c r="L29" s="33"/>
    </row>
    <row r="30" spans="1:13" s="34" customFormat="1" ht="13.5" customHeight="1">
      <c r="A30" s="206" t="s">
        <v>49</v>
      </c>
      <c r="B30" s="138" t="s">
        <v>664</v>
      </c>
      <c r="C30" s="202"/>
      <c r="D30" s="195">
        <v>7</v>
      </c>
      <c r="E30" s="195">
        <f>SUM('ATR-A2.2'!E52:E54)</f>
        <v>0</v>
      </c>
      <c r="F30" s="196"/>
      <c r="G30" s="201">
        <v>1881.4545454545453</v>
      </c>
      <c r="H30" s="197"/>
      <c r="I30" s="198">
        <f t="shared" si="2"/>
        <v>33.822960958639356</v>
      </c>
      <c r="J30" s="199">
        <f t="shared" si="3"/>
        <v>0</v>
      </c>
      <c r="K30" s="33"/>
      <c r="L30" s="33"/>
    </row>
    <row r="31" spans="1:13" ht="13.5" customHeight="1">
      <c r="A31" s="206" t="s">
        <v>50</v>
      </c>
      <c r="B31" s="138" t="s">
        <v>3441</v>
      </c>
      <c r="C31" s="203"/>
      <c r="D31" s="195">
        <v>24</v>
      </c>
      <c r="E31" s="195">
        <f>SUM('ATR-A2.2'!E53:E55)</f>
        <v>0</v>
      </c>
      <c r="F31" s="201"/>
      <c r="G31" s="201">
        <v>737.63636363636363</v>
      </c>
      <c r="H31" s="204"/>
      <c r="I31" s="198">
        <f t="shared" si="2"/>
        <v>295.78506285432587</v>
      </c>
      <c r="J31" s="199">
        <f t="shared" si="3"/>
        <v>0</v>
      </c>
      <c r="K31" s="33"/>
      <c r="L31" s="33"/>
    </row>
    <row r="32" spans="1:13" ht="13.5" customHeight="1">
      <c r="A32" s="206" t="s">
        <v>54</v>
      </c>
      <c r="B32" s="85" t="s">
        <v>3442</v>
      </c>
      <c r="C32" s="203"/>
      <c r="D32" s="195">
        <v>10</v>
      </c>
      <c r="E32" s="195">
        <f>SUM('ATR-A2.2'!E54:E56)</f>
        <v>0</v>
      </c>
      <c r="F32" s="201"/>
      <c r="G32" s="201">
        <v>6.0909090909090908</v>
      </c>
      <c r="H32" s="204"/>
      <c r="I32" s="198">
        <f t="shared" si="2"/>
        <v>14925.37313432836</v>
      </c>
      <c r="J32" s="199">
        <f t="shared" si="3"/>
        <v>0</v>
      </c>
      <c r="K32" s="33"/>
      <c r="L32" s="33"/>
    </row>
    <row r="33" spans="1:12" ht="13.5" customHeight="1">
      <c r="A33" s="206" t="s">
        <v>55</v>
      </c>
      <c r="B33" s="138" t="s">
        <v>682</v>
      </c>
      <c r="C33" s="200"/>
      <c r="D33" s="195">
        <v>11</v>
      </c>
      <c r="E33" s="195">
        <f>SUM('ATR-A2.2'!E55:E57)</f>
        <v>0</v>
      </c>
      <c r="F33" s="209"/>
      <c r="G33" s="201">
        <v>672.4545454545455</v>
      </c>
      <c r="H33" s="209"/>
      <c r="I33" s="198">
        <f t="shared" si="2"/>
        <v>148.70893605515747</v>
      </c>
      <c r="J33" s="199">
        <f t="shared" si="3"/>
        <v>0</v>
      </c>
      <c r="K33" s="33"/>
      <c r="L33" s="33"/>
    </row>
    <row r="34" spans="1:12" s="34" customFormat="1" ht="13.5" customHeight="1">
      <c r="A34" s="206" t="s">
        <v>683</v>
      </c>
      <c r="B34" s="138" t="s">
        <v>684</v>
      </c>
      <c r="C34" s="202"/>
      <c r="D34" s="195">
        <v>51</v>
      </c>
      <c r="E34" s="195">
        <f>SUM('ATR-A2.2'!E56:E58)</f>
        <v>0</v>
      </c>
      <c r="F34" s="196"/>
      <c r="G34" s="201">
        <v>622.36363636363637</v>
      </c>
      <c r="H34" s="197"/>
      <c r="I34" s="198">
        <f t="shared" si="2"/>
        <v>744.96056091148102</v>
      </c>
      <c r="J34" s="199">
        <f t="shared" si="3"/>
        <v>0</v>
      </c>
      <c r="K34" s="33"/>
      <c r="L34" s="33"/>
    </row>
    <row r="35" spans="1:12" ht="13.5" customHeight="1">
      <c r="A35" s="206" t="s">
        <v>691</v>
      </c>
      <c r="B35" s="138" t="s">
        <v>3443</v>
      </c>
      <c r="C35" s="203"/>
      <c r="D35" s="195">
        <v>16</v>
      </c>
      <c r="E35" s="195">
        <f>SUM('ATR-A2.2'!E57:E59)</f>
        <v>0</v>
      </c>
      <c r="F35" s="201"/>
      <c r="G35" s="201">
        <v>457.72727272727275</v>
      </c>
      <c r="H35" s="204"/>
      <c r="I35" s="198">
        <f t="shared" si="2"/>
        <v>317.77557100297912</v>
      </c>
      <c r="J35" s="199">
        <f t="shared" si="3"/>
        <v>0</v>
      </c>
      <c r="K35" s="33"/>
      <c r="L35" s="33"/>
    </row>
    <row r="36" spans="1:12" s="34" customFormat="1" ht="13.5" customHeight="1">
      <c r="A36" s="206" t="s">
        <v>700</v>
      </c>
      <c r="B36" s="138" t="s">
        <v>701</v>
      </c>
      <c r="C36" s="208"/>
      <c r="D36" s="195">
        <v>12</v>
      </c>
      <c r="E36" s="195">
        <f>SUM('ATR-A2.2'!E58:E60)</f>
        <v>0</v>
      </c>
      <c r="F36" s="196"/>
      <c r="G36" s="201">
        <v>1402.4545454545455</v>
      </c>
      <c r="H36" s="197"/>
      <c r="I36" s="198">
        <f t="shared" si="2"/>
        <v>77.785700395410643</v>
      </c>
      <c r="J36" s="199">
        <f t="shared" si="3"/>
        <v>0</v>
      </c>
      <c r="K36" s="33"/>
      <c r="L36" s="33"/>
    </row>
    <row r="37" spans="1:12" ht="13.5" customHeight="1">
      <c r="A37" s="206" t="s">
        <v>706</v>
      </c>
      <c r="B37" s="85" t="s">
        <v>3444</v>
      </c>
      <c r="C37" s="203"/>
      <c r="D37" s="195"/>
      <c r="E37" s="195"/>
      <c r="F37" s="201"/>
      <c r="G37" s="201">
        <v>0</v>
      </c>
      <c r="H37" s="204"/>
      <c r="I37" s="198"/>
      <c r="J37" s="199"/>
      <c r="K37" s="33"/>
      <c r="L37" s="33"/>
    </row>
    <row r="38" spans="1:12" ht="13.5" customHeight="1">
      <c r="A38" s="206" t="s">
        <v>712</v>
      </c>
      <c r="B38" s="85" t="s">
        <v>713</v>
      </c>
      <c r="C38" s="203"/>
      <c r="D38" s="195"/>
      <c r="E38" s="195"/>
      <c r="F38" s="201"/>
      <c r="G38" s="201">
        <v>3.0909090909090908</v>
      </c>
      <c r="H38" s="204"/>
      <c r="I38" s="198"/>
      <c r="J38" s="199"/>
      <c r="K38" s="33"/>
      <c r="L38" s="33"/>
    </row>
    <row r="39" spans="1:12" s="11" customFormat="1" ht="15" customHeight="1">
      <c r="A39" s="176" t="s">
        <v>149</v>
      </c>
      <c r="B39" s="210" t="s">
        <v>714</v>
      </c>
      <c r="C39" s="66"/>
      <c r="D39" s="66"/>
      <c r="E39" s="195"/>
      <c r="F39" s="66"/>
      <c r="G39" s="201"/>
      <c r="H39" s="204"/>
      <c r="I39" s="198" t="s">
        <v>3445</v>
      </c>
      <c r="J39" s="201" t="s">
        <v>3445</v>
      </c>
    </row>
    <row r="40" spans="1:12" s="11" customFormat="1" ht="9" customHeight="1">
      <c r="A40" s="211"/>
      <c r="B40" s="212"/>
      <c r="C40" s="213"/>
      <c r="D40" s="213"/>
      <c r="E40" s="213"/>
      <c r="F40" s="213"/>
      <c r="G40" s="213"/>
      <c r="H40" s="15"/>
    </row>
    <row r="41" spans="1:12" ht="18" customHeight="1">
      <c r="A41" s="290" t="s">
        <v>3446</v>
      </c>
      <c r="B41" s="290"/>
      <c r="C41" s="290"/>
      <c r="D41" s="290"/>
      <c r="E41" s="290"/>
      <c r="F41" s="290"/>
      <c r="G41" s="290"/>
      <c r="H41" s="290"/>
      <c r="I41" s="290"/>
      <c r="J41" s="214"/>
      <c r="K41" s="142"/>
    </row>
    <row r="42" spans="1:12" ht="24.75" customHeight="1">
      <c r="A42" s="291" t="s">
        <v>3447</v>
      </c>
      <c r="B42" s="291"/>
      <c r="C42" s="291"/>
      <c r="D42" s="291"/>
      <c r="E42" s="291"/>
      <c r="F42" s="291"/>
      <c r="G42" s="291"/>
      <c r="H42" s="291"/>
      <c r="I42" s="291"/>
      <c r="J42" s="23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15"/>
  <sheetViews>
    <sheetView workbookViewId="0">
      <selection activeCell="C25" sqref="C25"/>
    </sheetView>
  </sheetViews>
  <sheetFormatPr baseColWidth="10" defaultColWidth="11.44140625" defaultRowHeight="15"/>
  <cols>
    <col min="1" max="16384" width="11.44140625" style="227"/>
  </cols>
  <sheetData>
    <row r="1" spans="1:14" ht="12.75" customHeight="1">
      <c r="A1" s="298" t="s">
        <v>33</v>
      </c>
      <c r="B1" s="298"/>
      <c r="C1" s="298"/>
      <c r="D1" s="298"/>
      <c r="E1" s="298"/>
      <c r="F1" s="298"/>
      <c r="G1" s="298"/>
      <c r="H1" s="298"/>
      <c r="I1" s="298"/>
    </row>
    <row r="3" spans="1:14" ht="12.75" customHeight="1">
      <c r="A3" s="298" t="s">
        <v>3515</v>
      </c>
      <c r="B3" s="298"/>
      <c r="C3" s="298"/>
      <c r="D3" s="298"/>
      <c r="E3" s="298"/>
      <c r="F3" s="298"/>
      <c r="G3" s="298"/>
      <c r="H3" s="298"/>
      <c r="I3" s="298"/>
    </row>
    <row r="5" spans="1:14">
      <c r="A5" s="228" t="s">
        <v>3516</v>
      </c>
    </row>
    <row r="6" spans="1:14">
      <c r="A6" s="228"/>
    </row>
    <row r="7" spans="1:14">
      <c r="A7" s="228" t="s">
        <v>3517</v>
      </c>
    </row>
    <row r="8" spans="1:14" ht="35.25" customHeight="1">
      <c r="A8" s="297" t="s">
        <v>3518</v>
      </c>
      <c r="B8" s="297"/>
      <c r="C8" s="297"/>
      <c r="D8" s="297"/>
      <c r="E8" s="297"/>
      <c r="F8" s="297"/>
      <c r="G8" s="297"/>
      <c r="H8" s="297"/>
      <c r="I8" s="297"/>
      <c r="J8" s="297"/>
      <c r="K8" s="297"/>
      <c r="L8" s="297"/>
      <c r="M8" s="297"/>
      <c r="N8" s="297"/>
    </row>
    <row r="9" spans="1:14" ht="35.25" customHeight="1">
      <c r="A9" s="297" t="s">
        <v>3519</v>
      </c>
      <c r="B9" s="297"/>
      <c r="C9" s="297"/>
      <c r="D9" s="297"/>
      <c r="E9" s="297"/>
      <c r="F9" s="297"/>
      <c r="G9" s="297"/>
      <c r="H9" s="297"/>
      <c r="I9" s="297"/>
      <c r="J9" s="297"/>
      <c r="K9" s="297"/>
      <c r="L9" s="297"/>
      <c r="M9" s="297"/>
      <c r="N9" s="297"/>
    </row>
    <row r="10" spans="1:14" ht="35.25" customHeight="1">
      <c r="A10" s="297" t="s">
        <v>3520</v>
      </c>
      <c r="B10" s="297"/>
      <c r="C10" s="297"/>
      <c r="D10" s="297"/>
      <c r="E10" s="297"/>
      <c r="F10" s="297"/>
      <c r="G10" s="297"/>
      <c r="H10" s="297"/>
      <c r="I10" s="297"/>
      <c r="J10" s="297"/>
      <c r="K10" s="297"/>
      <c r="L10" s="297"/>
      <c r="M10" s="297"/>
      <c r="N10" s="297"/>
    </row>
    <row r="11" spans="1:14" ht="35.25" customHeight="1">
      <c r="A11" s="297" t="s">
        <v>3521</v>
      </c>
      <c r="B11" s="297"/>
      <c r="C11" s="297"/>
      <c r="D11" s="297"/>
      <c r="E11" s="297"/>
      <c r="F11" s="297"/>
      <c r="G11" s="297"/>
      <c r="H11" s="297"/>
      <c r="I11" s="297"/>
      <c r="J11" s="297"/>
      <c r="K11" s="297"/>
      <c r="L11" s="297"/>
      <c r="M11" s="297"/>
      <c r="N11" s="297"/>
    </row>
    <row r="13" spans="1:14">
      <c r="A13" s="228" t="s">
        <v>3522</v>
      </c>
    </row>
    <row r="14" spans="1:14" ht="59.25" customHeight="1">
      <c r="A14" s="297" t="s">
        <v>3523</v>
      </c>
      <c r="B14" s="297"/>
      <c r="C14" s="297"/>
      <c r="D14" s="297"/>
      <c r="E14" s="297"/>
      <c r="F14" s="297"/>
      <c r="G14" s="297"/>
      <c r="H14" s="297"/>
      <c r="I14" s="297"/>
      <c r="J14" s="297"/>
      <c r="K14" s="297"/>
      <c r="L14" s="297"/>
      <c r="M14" s="297"/>
      <c r="N14" s="297"/>
    </row>
    <row r="15" spans="1:14" ht="68.25" customHeight="1">
      <c r="A15" s="297" t="s">
        <v>3524</v>
      </c>
      <c r="B15" s="297"/>
      <c r="C15" s="297"/>
      <c r="D15" s="297"/>
      <c r="E15" s="297"/>
      <c r="F15" s="297"/>
      <c r="G15" s="297"/>
      <c r="H15" s="297"/>
      <c r="I15" s="297"/>
      <c r="J15" s="297"/>
      <c r="K15" s="297"/>
      <c r="L15" s="297"/>
      <c r="M15" s="297"/>
      <c r="N15" s="297"/>
    </row>
  </sheetData>
  <mergeCells count="8">
    <mergeCell ref="A14:N14"/>
    <mergeCell ref="A15:N15"/>
    <mergeCell ref="A3:I3"/>
    <mergeCell ref="A1:I1"/>
    <mergeCell ref="A8:N8"/>
    <mergeCell ref="A9:N9"/>
    <mergeCell ref="A10:N10"/>
    <mergeCell ref="A11:N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299" t="s">
        <v>196</v>
      </c>
      <c r="B1" s="299"/>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00" t="s">
        <v>275</v>
      </c>
      <c r="B65" s="300"/>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299" t="s">
        <v>314</v>
      </c>
      <c r="B102" s="299"/>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299" t="s">
        <v>361</v>
      </c>
      <c r="B143" s="299"/>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299" t="s">
        <v>420</v>
      </c>
      <c r="B196" s="299"/>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01" t="s">
        <v>473</v>
      </c>
      <c r="B247" s="301"/>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299" t="s">
        <v>520</v>
      </c>
      <c r="B289" s="299"/>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268" t="s">
        <v>33</v>
      </c>
      <c r="B1" s="302"/>
      <c r="C1" s="302"/>
      <c r="D1" s="302"/>
      <c r="E1" s="302"/>
      <c r="I1" s="184"/>
    </row>
    <row r="2" spans="1:10" ht="56.25" customHeight="1"/>
    <row r="3" spans="1:10" ht="17.25" customHeight="1">
      <c r="A3" s="303" t="s">
        <v>1648</v>
      </c>
      <c r="B3" s="304"/>
      <c r="C3" s="304"/>
      <c r="D3" s="304"/>
      <c r="E3" s="304"/>
      <c r="F3" s="304"/>
      <c r="G3" s="304"/>
      <c r="H3" s="304"/>
      <c r="I3" s="304"/>
    </row>
    <row r="5" spans="1:10" ht="18.75" customHeight="1">
      <c r="A5" s="305" t="s">
        <v>1649</v>
      </c>
      <c r="B5" s="304"/>
      <c r="C5" s="304"/>
      <c r="D5" s="304"/>
      <c r="E5" s="304"/>
      <c r="F5" s="304"/>
      <c r="G5" s="304"/>
      <c r="H5" s="304"/>
      <c r="I5" s="304"/>
    </row>
    <row r="6" spans="1:10" ht="54" customHeight="1">
      <c r="A6" s="306" t="s">
        <v>3633</v>
      </c>
      <c r="B6" s="307"/>
      <c r="C6" s="307"/>
      <c r="D6" s="307"/>
      <c r="E6" s="307"/>
      <c r="F6" s="307"/>
      <c r="G6" s="307"/>
      <c r="H6" s="307"/>
      <c r="I6" s="307"/>
    </row>
    <row r="7" spans="1:10" ht="59.25" customHeight="1">
      <c r="A7" s="308" t="s">
        <v>3634</v>
      </c>
      <c r="B7" s="307"/>
      <c r="C7" s="307"/>
      <c r="D7" s="307"/>
      <c r="E7" s="307"/>
      <c r="F7" s="307"/>
      <c r="G7" s="307"/>
      <c r="H7" s="307"/>
      <c r="I7" s="307"/>
    </row>
    <row r="8" spans="1:10" ht="18.75" customHeight="1">
      <c r="A8" s="305" t="s">
        <v>1650</v>
      </c>
      <c r="B8" s="304"/>
      <c r="C8" s="304"/>
      <c r="D8" s="304"/>
      <c r="E8" s="304"/>
      <c r="F8" s="304"/>
      <c r="G8" s="304"/>
      <c r="H8" s="304"/>
      <c r="I8" s="304"/>
    </row>
    <row r="9" spans="1:10" ht="61.5" customHeight="1">
      <c r="A9" s="306" t="s">
        <v>1651</v>
      </c>
      <c r="B9" s="307"/>
      <c r="C9" s="307"/>
      <c r="D9" s="307"/>
      <c r="E9" s="307"/>
      <c r="F9" s="307"/>
      <c r="G9" s="307"/>
      <c r="H9" s="307"/>
      <c r="I9" s="307"/>
    </row>
    <row r="10" spans="1:10" ht="48.75" customHeight="1">
      <c r="A10" s="306" t="s">
        <v>3635</v>
      </c>
      <c r="B10" s="307"/>
      <c r="C10" s="307"/>
      <c r="D10" s="307"/>
      <c r="E10" s="307"/>
      <c r="F10" s="307"/>
      <c r="G10" s="307"/>
      <c r="H10" s="307"/>
      <c r="I10" s="307"/>
    </row>
    <row r="11" spans="1:10" ht="46.5" customHeight="1">
      <c r="A11" s="306" t="s">
        <v>1652</v>
      </c>
      <c r="B11" s="307"/>
      <c r="C11" s="307"/>
      <c r="D11" s="307"/>
      <c r="E11" s="307"/>
      <c r="F11" s="307"/>
      <c r="G11" s="307"/>
      <c r="H11" s="307"/>
      <c r="I11" s="307"/>
    </row>
    <row r="12" spans="1:10" ht="18" customHeight="1">
      <c r="A12" s="309" t="s">
        <v>1653</v>
      </c>
      <c r="B12" s="307"/>
      <c r="C12" s="307"/>
      <c r="D12" s="307"/>
      <c r="E12" s="307"/>
      <c r="F12" s="307"/>
      <c r="G12" s="307"/>
      <c r="H12" s="307"/>
      <c r="I12" s="307"/>
    </row>
    <row r="13" spans="1:10" ht="219.75" customHeight="1">
      <c r="B13" s="310" t="s">
        <v>3636</v>
      </c>
      <c r="C13" s="309"/>
      <c r="D13" s="309"/>
      <c r="E13" s="309"/>
      <c r="F13" s="309"/>
      <c r="G13" s="309"/>
      <c r="H13" s="309"/>
      <c r="I13" s="309"/>
    </row>
    <row r="14" spans="1:10" ht="45" customHeight="1">
      <c r="A14" s="311"/>
      <c r="B14" s="307"/>
      <c r="C14" s="307"/>
      <c r="D14" s="307"/>
      <c r="E14" s="307"/>
      <c r="F14" s="307"/>
      <c r="G14" s="307"/>
      <c r="H14" s="307"/>
      <c r="I14" s="307"/>
    </row>
    <row r="15" spans="1:10" ht="18.75" customHeight="1">
      <c r="A15" s="312" t="s">
        <v>3637</v>
      </c>
      <c r="B15" s="307"/>
      <c r="C15" s="307"/>
      <c r="D15" s="307"/>
      <c r="E15" s="307"/>
      <c r="F15" s="307"/>
      <c r="G15" s="307"/>
      <c r="H15" s="307"/>
      <c r="I15" s="307"/>
      <c r="J15" s="238" t="s">
        <v>102</v>
      </c>
    </row>
    <row r="16" spans="1:10" ht="39" customHeight="1">
      <c r="A16" s="313" t="s">
        <v>3638</v>
      </c>
      <c r="B16" s="307"/>
      <c r="C16" s="307"/>
      <c r="D16" s="307"/>
      <c r="E16" s="307"/>
      <c r="F16" s="307"/>
      <c r="G16" s="307"/>
      <c r="H16" s="307"/>
      <c r="I16" s="307"/>
    </row>
    <row r="17" spans="1:10" ht="61.5" customHeight="1">
      <c r="D17" s="244"/>
      <c r="E17" s="314"/>
      <c r="F17" s="314"/>
      <c r="G17" s="314"/>
      <c r="H17" s="314"/>
      <c r="I17" s="314"/>
    </row>
    <row r="18" spans="1:10" ht="30" customHeight="1">
      <c r="A18" s="306" t="s">
        <v>3639</v>
      </c>
      <c r="B18" s="311"/>
      <c r="C18" s="311"/>
      <c r="D18" s="311"/>
      <c r="E18" s="311"/>
      <c r="F18" s="311"/>
      <c r="G18" s="311"/>
      <c r="H18" s="311"/>
      <c r="I18" s="311"/>
    </row>
    <row r="19" spans="1:10" ht="174" customHeight="1">
      <c r="A19" s="242"/>
      <c r="B19" s="310" t="s">
        <v>1654</v>
      </c>
      <c r="C19" s="306"/>
      <c r="D19" s="306"/>
      <c r="E19" s="306"/>
      <c r="F19" s="306"/>
      <c r="G19" s="306"/>
      <c r="H19" s="306"/>
      <c r="I19" s="306"/>
      <c r="J19" s="113"/>
    </row>
    <row r="20" spans="1:10" ht="39" customHeight="1">
      <c r="A20" s="306" t="s">
        <v>1655</v>
      </c>
      <c r="B20" s="311"/>
      <c r="C20" s="311"/>
      <c r="D20" s="311"/>
      <c r="E20" s="311"/>
      <c r="F20" s="311"/>
      <c r="G20" s="311"/>
      <c r="H20" s="311"/>
      <c r="I20" s="311"/>
    </row>
    <row r="21" spans="1:10" ht="94.5" customHeight="1">
      <c r="A21" s="313" t="s">
        <v>3640</v>
      </c>
      <c r="B21" s="307"/>
      <c r="C21" s="307"/>
      <c r="D21" s="307"/>
      <c r="E21" s="307"/>
      <c r="F21" s="307"/>
      <c r="G21" s="307"/>
      <c r="H21" s="307"/>
      <c r="I21" s="307"/>
    </row>
    <row r="22" spans="1:10" ht="199.5" customHeight="1">
      <c r="B22" s="310" t="s">
        <v>3641</v>
      </c>
      <c r="C22" s="306"/>
      <c r="D22" s="306"/>
      <c r="E22" s="306"/>
      <c r="F22" s="306"/>
      <c r="G22" s="306"/>
      <c r="H22" s="306"/>
      <c r="I22" s="306"/>
    </row>
    <row r="23" spans="1:10" ht="45" customHeight="1">
      <c r="B23" s="243"/>
      <c r="C23" s="242"/>
      <c r="D23" s="242"/>
      <c r="E23" s="242"/>
      <c r="F23" s="242"/>
      <c r="G23" s="242"/>
      <c r="H23" s="242"/>
      <c r="I23" s="242"/>
    </row>
    <row r="24" spans="1:10" ht="18.75" customHeight="1">
      <c r="A24" s="312" t="s">
        <v>1656</v>
      </c>
      <c r="B24" s="307"/>
      <c r="C24" s="307"/>
      <c r="D24" s="307"/>
      <c r="E24" s="307"/>
      <c r="F24" s="307"/>
      <c r="G24" s="307"/>
      <c r="H24" s="307"/>
      <c r="I24" s="307"/>
    </row>
    <row r="25" spans="1:10" ht="70.5" customHeight="1">
      <c r="B25" s="310" t="s">
        <v>3642</v>
      </c>
      <c r="C25" s="306"/>
      <c r="D25" s="306"/>
      <c r="E25" s="306"/>
      <c r="F25" s="306"/>
      <c r="G25" s="306"/>
      <c r="H25" s="306"/>
      <c r="I25" s="306"/>
    </row>
    <row r="26" spans="1:10" ht="60.75" customHeight="1">
      <c r="B26" s="310" t="s">
        <v>3643</v>
      </c>
      <c r="C26" s="309"/>
      <c r="D26" s="309"/>
      <c r="E26" s="309"/>
      <c r="F26" s="309"/>
      <c r="G26" s="309"/>
      <c r="H26" s="309"/>
      <c r="I26" s="309"/>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4"/>
  <sheetViews>
    <sheetView topLeftCell="A30" zoomScale="75" zoomScaleNormal="75" workbookViewId="0">
      <selection activeCell="A47" sqref="A47:XFD47"/>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8" t="s">
        <v>33</v>
      </c>
      <c r="B1" s="269"/>
      <c r="C1" s="270"/>
      <c r="D1" s="1"/>
      <c r="E1" s="271" t="s">
        <v>102</v>
      </c>
      <c r="F1" s="27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276" t="s">
        <v>3676</v>
      </c>
      <c r="B6" s="277"/>
      <c r="C6" s="9"/>
      <c r="D6" s="9"/>
    </row>
    <row r="7" spans="1:7" s="2" customFormat="1" ht="21.75" customHeight="1">
      <c r="A7" s="51"/>
      <c r="B7" s="278"/>
      <c r="C7" s="280"/>
      <c r="D7" s="280"/>
      <c r="E7" s="280"/>
      <c r="F7" s="235"/>
    </row>
    <row r="8" spans="1:7" s="2" customFormat="1" ht="21.75" customHeight="1">
      <c r="A8" s="52"/>
      <c r="B8" s="279"/>
      <c r="C8" s="45" t="s">
        <v>35</v>
      </c>
      <c r="D8" s="45" t="s">
        <v>36</v>
      </c>
      <c r="E8" s="45" t="s">
        <v>37</v>
      </c>
      <c r="F8" s="45" t="s">
        <v>38</v>
      </c>
    </row>
    <row r="9" spans="1:7" s="8" customFormat="1" ht="26.25" customHeight="1">
      <c r="A9" s="53"/>
      <c r="B9" s="54" t="s">
        <v>38</v>
      </c>
      <c r="C9" s="114">
        <f>SUM(C12:C15)</f>
        <v>243</v>
      </c>
      <c r="D9" s="114">
        <f>SUM(D12:D15)</f>
        <v>7</v>
      </c>
      <c r="E9" s="114">
        <f>SUM(E12:E15)</f>
        <v>0</v>
      </c>
      <c r="F9" s="114">
        <f>SUM(C9:E9)</f>
        <v>250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43</v>
      </c>
      <c r="D12" s="116">
        <f t="shared" ref="D12:F12" si="0">D18</f>
        <v>3</v>
      </c>
      <c r="E12" s="116">
        <f t="shared" si="0"/>
        <v>0</v>
      </c>
      <c r="F12" s="116">
        <f t="shared" si="0"/>
        <v>46</v>
      </c>
    </row>
    <row r="13" spans="1:7" s="8" customFormat="1" ht="13.5" customHeight="1">
      <c r="A13" s="56"/>
      <c r="B13" s="57" t="s">
        <v>6</v>
      </c>
      <c r="C13" s="116">
        <f>SUM(C19:C26)</f>
        <v>26</v>
      </c>
      <c r="D13" s="116">
        <f t="shared" ref="D13:F13" si="1">SUM(D19:D26)</f>
        <v>0</v>
      </c>
      <c r="E13" s="116">
        <f t="shared" si="1"/>
        <v>0</v>
      </c>
      <c r="F13" s="116">
        <f t="shared" si="1"/>
        <v>26</v>
      </c>
    </row>
    <row r="14" spans="1:7" s="8" customFormat="1" ht="13.5" customHeight="1">
      <c r="A14" s="56"/>
      <c r="B14" s="57" t="s">
        <v>44</v>
      </c>
      <c r="C14" s="116">
        <f>SUM(C27:C28)</f>
        <v>74</v>
      </c>
      <c r="D14" s="116">
        <f t="shared" ref="D14:F14" si="2">SUM(D27:D28)</f>
        <v>4</v>
      </c>
      <c r="E14" s="116">
        <f t="shared" si="2"/>
        <v>0</v>
      </c>
      <c r="F14" s="116">
        <f t="shared" si="2"/>
        <v>78</v>
      </c>
    </row>
    <row r="15" spans="1:7" s="8" customFormat="1" ht="13.5" customHeight="1">
      <c r="A15" s="56"/>
      <c r="B15" s="57" t="s">
        <v>7</v>
      </c>
      <c r="C15" s="116">
        <f>SUM(C29:C47)</f>
        <v>100</v>
      </c>
      <c r="D15" s="116">
        <f t="shared" ref="D15:E15" si="3">SUM(D29:D44)</f>
        <v>0</v>
      </c>
      <c r="E15" s="116">
        <f t="shared" si="3"/>
        <v>0</v>
      </c>
      <c r="F15" s="116">
        <f>SUM(F29:F45)</f>
        <v>93</v>
      </c>
    </row>
    <row r="16" spans="1:7" s="8" customFormat="1" ht="9" customHeight="1">
      <c r="A16" s="56"/>
      <c r="B16" s="57"/>
      <c r="C16" s="116"/>
      <c r="D16" s="116"/>
      <c r="E16" s="116"/>
      <c r="F16" s="116"/>
    </row>
    <row r="17" spans="1:65" s="8" customFormat="1" ht="13.5" customHeight="1">
      <c r="A17" s="56"/>
      <c r="B17" s="55" t="s">
        <v>10</v>
      </c>
      <c r="C17" s="116"/>
      <c r="D17" s="116"/>
      <c r="E17" s="116"/>
      <c r="F17" s="116"/>
    </row>
    <row r="18" spans="1:65" s="88" customFormat="1" ht="15" customHeight="1">
      <c r="A18" s="58"/>
      <c r="B18" s="121" t="s">
        <v>3260</v>
      </c>
      <c r="C18" s="128">
        <v>43</v>
      </c>
      <c r="D18" s="128">
        <v>3</v>
      </c>
      <c r="E18" s="128">
        <v>0</v>
      </c>
      <c r="F18" s="114">
        <f t="shared" ref="F18:F47" si="4">SUM(C18:E18)</f>
        <v>46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3261</v>
      </c>
      <c r="C19" s="128">
        <v>4</v>
      </c>
      <c r="D19" s="128">
        <v>0</v>
      </c>
      <c r="E19" s="128">
        <v>0</v>
      </c>
      <c r="F19" s="114">
        <f t="shared" si="4"/>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3263</v>
      </c>
      <c r="C20" s="128">
        <v>1</v>
      </c>
      <c r="D20" s="128">
        <v>0</v>
      </c>
      <c r="E20" s="128">
        <v>0</v>
      </c>
      <c r="F20" s="114">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3266</v>
      </c>
      <c r="C21" s="128">
        <v>8</v>
      </c>
      <c r="D21" s="128">
        <v>0</v>
      </c>
      <c r="E21" s="128">
        <v>0</v>
      </c>
      <c r="F21" s="114">
        <f t="shared" si="4"/>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3268</v>
      </c>
      <c r="C22" s="128">
        <v>1</v>
      </c>
      <c r="D22" s="128">
        <v>0</v>
      </c>
      <c r="E22" s="128">
        <v>0</v>
      </c>
      <c r="F22" s="114">
        <f t="shared" si="4"/>
        <v>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3271</v>
      </c>
      <c r="C23" s="128">
        <v>5</v>
      </c>
      <c r="D23" s="128">
        <v>0</v>
      </c>
      <c r="E23" s="128">
        <v>0</v>
      </c>
      <c r="F23" s="114">
        <f t="shared" si="4"/>
        <v>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3549</v>
      </c>
      <c r="C24" s="128">
        <v>1</v>
      </c>
      <c r="D24" s="128">
        <v>0</v>
      </c>
      <c r="E24" s="128">
        <v>0</v>
      </c>
      <c r="F24" s="114">
        <f t="shared" si="4"/>
        <v>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3277</v>
      </c>
      <c r="C25" s="128">
        <v>5</v>
      </c>
      <c r="D25" s="128">
        <v>0</v>
      </c>
      <c r="E25" s="128">
        <v>0</v>
      </c>
      <c r="F25" s="114">
        <f t="shared" si="4"/>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3509</v>
      </c>
      <c r="C26" s="128">
        <v>1</v>
      </c>
      <c r="D26" s="128">
        <v>0</v>
      </c>
      <c r="E26" s="128">
        <v>0</v>
      </c>
      <c r="F26" s="114">
        <f t="shared" si="4"/>
        <v>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3280</v>
      </c>
      <c r="C27" s="128">
        <v>29</v>
      </c>
      <c r="D27" s="128">
        <v>0</v>
      </c>
      <c r="E27" s="128">
        <v>0</v>
      </c>
      <c r="F27" s="114">
        <f t="shared" si="4"/>
        <v>29</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3282</v>
      </c>
      <c r="C28" s="128">
        <v>45</v>
      </c>
      <c r="D28" s="128">
        <v>4</v>
      </c>
      <c r="E28" s="128">
        <v>0</v>
      </c>
      <c r="F28" s="114">
        <f t="shared" si="4"/>
        <v>49</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3283</v>
      </c>
      <c r="C29" s="128">
        <v>9</v>
      </c>
      <c r="D29" s="128">
        <v>0</v>
      </c>
      <c r="E29" s="128">
        <v>0</v>
      </c>
      <c r="F29" s="114">
        <f t="shared" si="4"/>
        <v>9</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3284</v>
      </c>
      <c r="C30" s="128">
        <v>8</v>
      </c>
      <c r="D30" s="128">
        <v>0</v>
      </c>
      <c r="E30" s="128">
        <v>0</v>
      </c>
      <c r="F30" s="114">
        <f t="shared" si="4"/>
        <v>8</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3285</v>
      </c>
      <c r="C31" s="128">
        <v>23</v>
      </c>
      <c r="D31" s="128">
        <v>0</v>
      </c>
      <c r="E31" s="128">
        <v>0</v>
      </c>
      <c r="F31" s="114">
        <f t="shared" si="4"/>
        <v>23</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3286</v>
      </c>
      <c r="C32" s="128">
        <v>20</v>
      </c>
      <c r="D32" s="128">
        <v>0</v>
      </c>
      <c r="E32" s="128">
        <v>0</v>
      </c>
      <c r="F32" s="114">
        <f t="shared" si="4"/>
        <v>20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3288</v>
      </c>
      <c r="C33" s="128">
        <v>3</v>
      </c>
      <c r="D33" s="128">
        <v>0</v>
      </c>
      <c r="E33" s="128">
        <v>0</v>
      </c>
      <c r="F33" s="114">
        <f t="shared" si="4"/>
        <v>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3289</v>
      </c>
      <c r="C34" s="128">
        <v>1</v>
      </c>
      <c r="D34" s="128">
        <v>0</v>
      </c>
      <c r="E34" s="128">
        <v>0</v>
      </c>
      <c r="F34" s="114">
        <f t="shared" si="4"/>
        <v>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3290</v>
      </c>
      <c r="C35" s="128">
        <v>9</v>
      </c>
      <c r="D35" s="128">
        <v>0</v>
      </c>
      <c r="E35" s="128">
        <v>0</v>
      </c>
      <c r="F35" s="114">
        <f t="shared" si="4"/>
        <v>9</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3616</v>
      </c>
      <c r="C36" s="128">
        <v>1</v>
      </c>
      <c r="D36" s="128">
        <v>0</v>
      </c>
      <c r="E36" s="128">
        <v>0</v>
      </c>
      <c r="F36" s="114">
        <f t="shared" si="4"/>
        <v>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3291</v>
      </c>
      <c r="C37" s="128">
        <v>2</v>
      </c>
      <c r="D37" s="128">
        <v>0</v>
      </c>
      <c r="E37" s="128">
        <v>0</v>
      </c>
      <c r="F37" s="114">
        <f t="shared" si="4"/>
        <v>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3550</v>
      </c>
      <c r="C38" s="128">
        <v>1</v>
      </c>
      <c r="D38" s="128">
        <v>0</v>
      </c>
      <c r="E38" s="128">
        <v>0</v>
      </c>
      <c r="F38" s="114">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3551</v>
      </c>
      <c r="C39" s="128">
        <v>1</v>
      </c>
      <c r="D39" s="128">
        <v>0</v>
      </c>
      <c r="E39" s="128">
        <v>0</v>
      </c>
      <c r="F39" s="114">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3617</v>
      </c>
      <c r="C40" s="128">
        <v>1</v>
      </c>
      <c r="D40" s="128">
        <v>0</v>
      </c>
      <c r="E40" s="128">
        <v>0</v>
      </c>
      <c r="F40" s="114">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3525</v>
      </c>
      <c r="C41" s="128">
        <v>1</v>
      </c>
      <c r="D41" s="128">
        <v>0</v>
      </c>
      <c r="E41" s="128">
        <v>0</v>
      </c>
      <c r="F41" s="114">
        <f t="shared" si="4"/>
        <v>1</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3294</v>
      </c>
      <c r="C42" s="128">
        <v>6</v>
      </c>
      <c r="D42" s="128">
        <v>0</v>
      </c>
      <c r="E42" s="128">
        <v>0</v>
      </c>
      <c r="F42" s="114">
        <f t="shared" si="4"/>
        <v>6</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3511</v>
      </c>
      <c r="C43" s="128">
        <v>5</v>
      </c>
      <c r="D43" s="128">
        <v>0</v>
      </c>
      <c r="E43" s="128">
        <v>0</v>
      </c>
      <c r="F43" s="114">
        <f t="shared" si="4"/>
        <v>5</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3295</v>
      </c>
      <c r="C44" s="128">
        <v>1</v>
      </c>
      <c r="D44" s="128">
        <v>0</v>
      </c>
      <c r="E44" s="128">
        <v>0</v>
      </c>
      <c r="F44" s="114">
        <f t="shared" si="4"/>
        <v>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3296</v>
      </c>
      <c r="C45" s="128">
        <v>1</v>
      </c>
      <c r="D45" s="128">
        <v>0</v>
      </c>
      <c r="E45" s="128">
        <v>0</v>
      </c>
      <c r="F45" s="114">
        <f t="shared" si="4"/>
        <v>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3618</v>
      </c>
      <c r="C46" s="128">
        <v>1</v>
      </c>
      <c r="D46" s="128">
        <v>0</v>
      </c>
      <c r="E46" s="128">
        <v>0</v>
      </c>
      <c r="F46" s="114">
        <f t="shared" si="4"/>
        <v>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3301</v>
      </c>
      <c r="C47" s="128">
        <v>6</v>
      </c>
      <c r="D47" s="128">
        <v>0</v>
      </c>
      <c r="E47" s="128">
        <v>0</v>
      </c>
      <c r="F47" s="114">
        <f t="shared" si="4"/>
        <v>6</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c r="C48" s="128"/>
      <c r="D48" s="128"/>
      <c r="E48" s="128"/>
      <c r="F48" s="114"/>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c r="C49" s="128"/>
      <c r="D49" s="128"/>
      <c r="E49" s="128"/>
      <c r="F49" s="114"/>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c r="C50" s="128"/>
      <c r="D50" s="128"/>
      <c r="E50" s="128"/>
      <c r="F50" s="114"/>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c r="C51" s="128"/>
      <c r="D51" s="128"/>
      <c r="E51" s="128"/>
      <c r="F51" s="114"/>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c r="C52" s="128"/>
      <c r="D52" s="128"/>
      <c r="E52" s="128"/>
      <c r="F52" s="114"/>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c r="C53" s="128"/>
      <c r="D53" s="128"/>
      <c r="E53" s="128"/>
      <c r="F53" s="114"/>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c r="C54" s="128"/>
      <c r="D54" s="128"/>
      <c r="E54" s="128"/>
      <c r="F54" s="114"/>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c r="C55" s="128"/>
      <c r="D55" s="128"/>
      <c r="E55" s="128"/>
      <c r="F55" s="114"/>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c r="C56" s="128"/>
      <c r="D56" s="128"/>
      <c r="E56" s="128"/>
      <c r="F56" s="114"/>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c r="C57" s="128"/>
      <c r="D57" s="128"/>
      <c r="E57" s="128"/>
      <c r="F57" s="114"/>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c r="C58" s="128"/>
      <c r="D58" s="128"/>
      <c r="E58" s="128"/>
      <c r="F58" s="114"/>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c r="C59" s="128"/>
      <c r="D59" s="128"/>
      <c r="E59" s="128"/>
      <c r="F59" s="114"/>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c r="C60" s="128"/>
      <c r="D60" s="128"/>
      <c r="E60" s="128"/>
      <c r="F60" s="114"/>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c r="C61" s="128"/>
      <c r="D61" s="128"/>
      <c r="E61" s="128"/>
      <c r="F61" s="114"/>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c r="C62" s="128"/>
      <c r="D62" s="128"/>
      <c r="E62" s="128"/>
      <c r="F62" s="114"/>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c r="C63" s="128"/>
      <c r="D63" s="128"/>
      <c r="E63" s="128"/>
      <c r="F63" s="114"/>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c r="C64" s="128"/>
      <c r="D64" s="128"/>
      <c r="E64" s="128"/>
      <c r="F64" s="114"/>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c r="C65" s="128"/>
      <c r="D65" s="128"/>
      <c r="E65" s="128"/>
      <c r="F65" s="114"/>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c r="C66" s="128"/>
      <c r="D66" s="128"/>
      <c r="E66" s="128"/>
      <c r="F66" s="114"/>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c r="C67" s="128"/>
      <c r="D67" s="128"/>
      <c r="E67" s="128"/>
      <c r="F67" s="114"/>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c r="C68" s="128"/>
      <c r="D68" s="128"/>
      <c r="E68" s="128"/>
      <c r="F68" s="114"/>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1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43" workbookViewId="0">
      <selection activeCell="A43" sqref="A1:XFD104857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8" t="s">
        <v>33</v>
      </c>
      <c r="B1" s="269"/>
      <c r="C1" s="270"/>
      <c r="D1" s="1"/>
      <c r="E1" s="271" t="s">
        <v>102</v>
      </c>
      <c r="F1" s="271"/>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3600</v>
      </c>
      <c r="B4" s="43"/>
      <c r="C4" s="5"/>
      <c r="D4" s="5"/>
      <c r="E4" s="5"/>
      <c r="F4" s="5"/>
      <c r="G4" s="6"/>
    </row>
    <row r="5" spans="1:7" s="8" customFormat="1" ht="6" customHeight="1">
      <c r="A5" s="49"/>
      <c r="B5" s="50"/>
      <c r="C5" s="7"/>
      <c r="D5" s="7"/>
      <c r="E5" s="7"/>
      <c r="F5" s="7"/>
    </row>
    <row r="6" spans="1:7" s="8" customFormat="1" ht="15" customHeight="1" thickBot="1">
      <c r="A6" s="276" t="s">
        <v>3676</v>
      </c>
      <c r="B6" s="277"/>
      <c r="C6" s="9"/>
      <c r="D6" s="9"/>
    </row>
    <row r="7" spans="1:7" s="2" customFormat="1" ht="21.75" customHeight="1">
      <c r="A7" s="51"/>
      <c r="B7" s="278"/>
      <c r="C7" s="280"/>
      <c r="D7" s="280"/>
      <c r="E7" s="280"/>
      <c r="F7" s="235"/>
    </row>
    <row r="8" spans="1:7" s="2" customFormat="1" ht="21.75" customHeight="1">
      <c r="A8" s="52"/>
      <c r="B8" s="279"/>
      <c r="C8" s="45" t="s">
        <v>35</v>
      </c>
      <c r="D8" s="45" t="s">
        <v>36</v>
      </c>
      <c r="E8" s="45" t="s">
        <v>37</v>
      </c>
      <c r="F8" s="45" t="s">
        <v>38</v>
      </c>
    </row>
    <row r="9" spans="1:7" s="8" customFormat="1" ht="26.25" customHeight="1">
      <c r="A9" s="53"/>
      <c r="B9" s="54" t="s">
        <v>38</v>
      </c>
      <c r="C9" s="114">
        <f>SUM(C12:C15)</f>
        <v>2984</v>
      </c>
      <c r="D9" s="114">
        <f>SUM(D12:D15)</f>
        <v>22</v>
      </c>
      <c r="E9" s="114">
        <f>SUM(E12:E15)</f>
        <v>6</v>
      </c>
      <c r="F9" s="114">
        <f>SUM(C9:E9)</f>
        <v>3012</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180</v>
      </c>
      <c r="D12" s="116">
        <f t="shared" ref="D12:F12" si="0">D18+D19+D20</f>
        <v>3</v>
      </c>
      <c r="E12" s="116">
        <f t="shared" si="0"/>
        <v>0</v>
      </c>
      <c r="F12" s="116">
        <f t="shared" si="0"/>
        <v>183</v>
      </c>
    </row>
    <row r="13" spans="1:7" s="8" customFormat="1" ht="13.5" customHeight="1">
      <c r="A13" s="56"/>
      <c r="B13" s="57" t="s">
        <v>6</v>
      </c>
      <c r="C13" s="116">
        <f>SUM(C21:C43)</f>
        <v>1103</v>
      </c>
      <c r="D13" s="116">
        <f t="shared" ref="D13:F13" si="1">SUM(D21:D43)</f>
        <v>10</v>
      </c>
      <c r="E13" s="116">
        <f t="shared" si="1"/>
        <v>3</v>
      </c>
      <c r="F13" s="116">
        <f t="shared" si="1"/>
        <v>1116</v>
      </c>
    </row>
    <row r="14" spans="1:7" s="8" customFormat="1" ht="13.5" customHeight="1">
      <c r="A14" s="56"/>
      <c r="B14" s="57" t="s">
        <v>44</v>
      </c>
      <c r="C14" s="116">
        <f>SUM(C44:C46)</f>
        <v>381</v>
      </c>
      <c r="D14" s="116">
        <f t="shared" ref="D14:F14" si="2">SUM(D44:D46)</f>
        <v>2</v>
      </c>
      <c r="E14" s="116">
        <f t="shared" si="2"/>
        <v>1</v>
      </c>
      <c r="F14" s="116">
        <f t="shared" si="2"/>
        <v>384</v>
      </c>
    </row>
    <row r="15" spans="1:7" s="8" customFormat="1" ht="13.5" customHeight="1">
      <c r="A15" s="56"/>
      <c r="B15" s="57" t="s">
        <v>7</v>
      </c>
      <c r="C15" s="116">
        <f>SUM(C47:C90)</f>
        <v>1320</v>
      </c>
      <c r="D15" s="116">
        <f>SUM(D47:D90)</f>
        <v>7</v>
      </c>
      <c r="E15" s="116">
        <f>SUM(E47:E90)</f>
        <v>2</v>
      </c>
      <c r="F15" s="116">
        <f>SUM(F47:F90)</f>
        <v>1329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152</v>
      </c>
      <c r="D18" s="128">
        <v>3</v>
      </c>
      <c r="E18" s="128">
        <v>0</v>
      </c>
      <c r="F18" s="114">
        <f t="shared" ref="F18:F81" si="3">SUM(C18:E18)</f>
        <v>155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3544</v>
      </c>
      <c r="C19" s="128">
        <v>20</v>
      </c>
      <c r="D19" s="128">
        <v>0</v>
      </c>
      <c r="E19" s="128">
        <v>0</v>
      </c>
      <c r="F19" s="114">
        <f t="shared" si="3"/>
        <v>20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3545</v>
      </c>
      <c r="C20" s="128">
        <v>8</v>
      </c>
      <c r="D20" s="128">
        <v>0</v>
      </c>
      <c r="E20" s="128">
        <v>0</v>
      </c>
      <c r="F20" s="114">
        <f t="shared" si="3"/>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3546</v>
      </c>
      <c r="C21" s="128">
        <v>5</v>
      </c>
      <c r="D21" s="128">
        <v>0</v>
      </c>
      <c r="E21" s="128">
        <v>0</v>
      </c>
      <c r="F21" s="114">
        <f t="shared" si="3"/>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3261</v>
      </c>
      <c r="C22" s="128">
        <v>329</v>
      </c>
      <c r="D22" s="128">
        <v>3</v>
      </c>
      <c r="E22" s="128">
        <v>0</v>
      </c>
      <c r="F22" s="114">
        <f t="shared" si="3"/>
        <v>332</v>
      </c>
      <c r="G22" s="11"/>
      <c r="H22" s="11"/>
    </row>
    <row r="23" spans="1:68" s="88" customFormat="1" ht="15" customHeight="1">
      <c r="A23" s="59"/>
      <c r="B23" s="121" t="s">
        <v>3262</v>
      </c>
      <c r="C23" s="128">
        <v>56</v>
      </c>
      <c r="D23" s="128">
        <v>0</v>
      </c>
      <c r="E23" s="128">
        <v>0</v>
      </c>
      <c r="F23" s="114">
        <f t="shared" si="3"/>
        <v>56</v>
      </c>
      <c r="G23" s="11"/>
      <c r="H23" s="11"/>
    </row>
    <row r="24" spans="1:68" s="88" customFormat="1" ht="15" customHeight="1">
      <c r="A24" s="59"/>
      <c r="B24" s="121" t="s">
        <v>3263</v>
      </c>
      <c r="C24" s="128">
        <v>20</v>
      </c>
      <c r="D24" s="128">
        <v>0</v>
      </c>
      <c r="E24" s="128">
        <v>0</v>
      </c>
      <c r="F24" s="114">
        <f t="shared" si="3"/>
        <v>20</v>
      </c>
      <c r="G24" s="11"/>
      <c r="H24" s="11"/>
    </row>
    <row r="25" spans="1:68" s="88" customFormat="1" ht="15" customHeight="1">
      <c r="A25" s="59"/>
      <c r="B25" s="121" t="s">
        <v>3264</v>
      </c>
      <c r="C25" s="128">
        <v>2</v>
      </c>
      <c r="D25" s="128">
        <v>0</v>
      </c>
      <c r="E25" s="128">
        <v>0</v>
      </c>
      <c r="F25" s="114">
        <f t="shared" si="3"/>
        <v>2</v>
      </c>
      <c r="G25" s="11"/>
      <c r="H25" s="11"/>
    </row>
    <row r="26" spans="1:68" s="88" customFormat="1" ht="15" customHeight="1">
      <c r="A26" s="59"/>
      <c r="B26" s="121" t="s">
        <v>3265</v>
      </c>
      <c r="C26" s="128">
        <v>65</v>
      </c>
      <c r="D26" s="128">
        <v>0</v>
      </c>
      <c r="E26" s="128">
        <v>0</v>
      </c>
      <c r="F26" s="114">
        <f t="shared" si="3"/>
        <v>65</v>
      </c>
      <c r="G26" s="11"/>
      <c r="H26" s="11"/>
    </row>
    <row r="27" spans="1:68" s="88" customFormat="1" ht="15" customHeight="1">
      <c r="A27" s="59"/>
      <c r="B27" s="121" t="s">
        <v>3266</v>
      </c>
      <c r="C27" s="128">
        <v>78</v>
      </c>
      <c r="D27" s="128">
        <v>1</v>
      </c>
      <c r="E27" s="128">
        <v>0</v>
      </c>
      <c r="F27" s="114">
        <f t="shared" si="3"/>
        <v>79</v>
      </c>
      <c r="G27" s="11"/>
      <c r="H27" s="11"/>
    </row>
    <row r="28" spans="1:68" s="88" customFormat="1" ht="15" customHeight="1">
      <c r="A28" s="58"/>
      <c r="B28" s="121" t="s">
        <v>3267</v>
      </c>
      <c r="C28" s="128">
        <v>21</v>
      </c>
      <c r="D28" s="128">
        <v>0</v>
      </c>
      <c r="E28" s="128">
        <v>0</v>
      </c>
      <c r="F28" s="114">
        <f t="shared" si="3"/>
        <v>21</v>
      </c>
      <c r="G28" s="11"/>
      <c r="H28" s="11"/>
    </row>
    <row r="29" spans="1:68" s="88" customFormat="1" ht="15" customHeight="1">
      <c r="A29" s="59"/>
      <c r="B29" s="121" t="s">
        <v>3547</v>
      </c>
      <c r="C29" s="128">
        <v>6</v>
      </c>
      <c r="D29" s="128">
        <v>0</v>
      </c>
      <c r="E29" s="128">
        <v>0</v>
      </c>
      <c r="F29" s="114">
        <f t="shared" si="3"/>
        <v>6</v>
      </c>
      <c r="G29" s="11"/>
      <c r="H29" s="11"/>
    </row>
    <row r="30" spans="1:68" s="88" customFormat="1" ht="15" customHeight="1">
      <c r="A30" s="59"/>
      <c r="B30" s="121" t="s">
        <v>3548</v>
      </c>
      <c r="C30" s="128">
        <v>15</v>
      </c>
      <c r="D30" s="128">
        <v>0</v>
      </c>
      <c r="E30" s="128">
        <v>0</v>
      </c>
      <c r="F30" s="114">
        <f t="shared" si="3"/>
        <v>15</v>
      </c>
      <c r="G30" s="11"/>
      <c r="H30" s="11"/>
    </row>
    <row r="31" spans="1:68" s="88" customFormat="1" ht="15" customHeight="1">
      <c r="A31" s="59"/>
      <c r="B31" s="121" t="s">
        <v>3268</v>
      </c>
      <c r="C31" s="128">
        <v>75</v>
      </c>
      <c r="D31" s="128">
        <v>0</v>
      </c>
      <c r="E31" s="128">
        <v>0</v>
      </c>
      <c r="F31" s="114">
        <f t="shared" si="3"/>
        <v>75</v>
      </c>
      <c r="G31" s="11"/>
      <c r="H31" s="11"/>
    </row>
    <row r="32" spans="1:68" s="88" customFormat="1" ht="15" customHeight="1">
      <c r="A32" s="59"/>
      <c r="B32" s="121" t="s">
        <v>3269</v>
      </c>
      <c r="C32" s="128">
        <v>44</v>
      </c>
      <c r="D32" s="128">
        <v>2</v>
      </c>
      <c r="E32" s="128">
        <v>1</v>
      </c>
      <c r="F32" s="114">
        <f t="shared" si="3"/>
        <v>47</v>
      </c>
      <c r="G32" s="11"/>
      <c r="H32" s="11"/>
    </row>
    <row r="33" spans="1:8" s="88" customFormat="1" ht="15" customHeight="1">
      <c r="A33" s="59"/>
      <c r="B33" s="121" t="s">
        <v>3270</v>
      </c>
      <c r="C33" s="128">
        <v>16</v>
      </c>
      <c r="D33" s="128">
        <v>0</v>
      </c>
      <c r="E33" s="128">
        <v>0</v>
      </c>
      <c r="F33" s="114">
        <f t="shared" si="3"/>
        <v>16</v>
      </c>
      <c r="G33" s="11"/>
      <c r="H33" s="11"/>
    </row>
    <row r="34" spans="1:8" s="88" customFormat="1" ht="15" customHeight="1">
      <c r="A34" s="59"/>
      <c r="B34" s="121" t="s">
        <v>3271</v>
      </c>
      <c r="C34" s="128">
        <v>134</v>
      </c>
      <c r="D34" s="128">
        <v>2</v>
      </c>
      <c r="E34" s="128">
        <v>0</v>
      </c>
      <c r="F34" s="114">
        <f t="shared" si="3"/>
        <v>136</v>
      </c>
      <c r="G34" s="11"/>
      <c r="H34" s="11"/>
    </row>
    <row r="35" spans="1:8" s="88" customFormat="1" ht="16.8" customHeight="1">
      <c r="A35" s="59"/>
      <c r="B35" s="121" t="s">
        <v>3272</v>
      </c>
      <c r="C35" s="128">
        <v>11</v>
      </c>
      <c r="D35" s="128">
        <v>0</v>
      </c>
      <c r="E35" s="128">
        <v>0</v>
      </c>
      <c r="F35" s="114">
        <f t="shared" si="3"/>
        <v>11</v>
      </c>
      <c r="G35" s="11"/>
      <c r="H35" s="11"/>
    </row>
    <row r="36" spans="1:8" s="88" customFormat="1" ht="15" customHeight="1">
      <c r="A36" s="59"/>
      <c r="B36" s="121" t="s">
        <v>3273</v>
      </c>
      <c r="C36" s="128">
        <v>57</v>
      </c>
      <c r="D36" s="128">
        <v>1</v>
      </c>
      <c r="E36" s="128">
        <v>2</v>
      </c>
      <c r="F36" s="114">
        <f t="shared" si="3"/>
        <v>60</v>
      </c>
      <c r="G36" s="11"/>
      <c r="H36" s="11"/>
    </row>
    <row r="37" spans="1:8" s="88" customFormat="1" ht="15" customHeight="1">
      <c r="A37" s="59"/>
      <c r="B37" s="121" t="s">
        <v>3274</v>
      </c>
      <c r="C37" s="128">
        <v>56</v>
      </c>
      <c r="D37" s="128">
        <v>1</v>
      </c>
      <c r="E37" s="128">
        <v>0</v>
      </c>
      <c r="F37" s="114">
        <f t="shared" si="3"/>
        <v>57</v>
      </c>
      <c r="G37" s="11"/>
      <c r="H37" s="11"/>
    </row>
    <row r="38" spans="1:8" s="88" customFormat="1" ht="15" customHeight="1">
      <c r="A38" s="59"/>
      <c r="B38" s="121" t="s">
        <v>3275</v>
      </c>
      <c r="C38" s="128">
        <v>3</v>
      </c>
      <c r="D38" s="128">
        <v>0</v>
      </c>
      <c r="E38" s="128">
        <v>0</v>
      </c>
      <c r="F38" s="114">
        <f t="shared" si="3"/>
        <v>3</v>
      </c>
      <c r="G38" s="11"/>
      <c r="H38" s="11"/>
    </row>
    <row r="39" spans="1:8" s="88" customFormat="1" ht="15" customHeight="1">
      <c r="A39" s="59"/>
      <c r="B39" s="121" t="s">
        <v>3276</v>
      </c>
      <c r="C39" s="128">
        <v>41</v>
      </c>
      <c r="D39" s="128">
        <v>0</v>
      </c>
      <c r="E39" s="128">
        <v>0</v>
      </c>
      <c r="F39" s="114">
        <f t="shared" si="3"/>
        <v>41</v>
      </c>
      <c r="G39" s="11"/>
      <c r="H39" s="11"/>
    </row>
    <row r="40" spans="1:8" s="88" customFormat="1" ht="15" customHeight="1">
      <c r="A40" s="59"/>
      <c r="B40" s="121" t="s">
        <v>3277</v>
      </c>
      <c r="C40" s="128">
        <v>20</v>
      </c>
      <c r="D40" s="128">
        <v>0</v>
      </c>
      <c r="E40" s="128">
        <v>0</v>
      </c>
      <c r="F40" s="114">
        <f t="shared" si="3"/>
        <v>20</v>
      </c>
      <c r="G40" s="11"/>
      <c r="H40" s="11"/>
    </row>
    <row r="41" spans="1:8" s="88" customFormat="1" ht="15" customHeight="1">
      <c r="A41" s="59"/>
      <c r="B41" s="121" t="s">
        <v>3509</v>
      </c>
      <c r="C41" s="128">
        <v>8</v>
      </c>
      <c r="D41" s="128">
        <v>0</v>
      </c>
      <c r="E41" s="128">
        <v>0</v>
      </c>
      <c r="F41" s="114">
        <f t="shared" si="3"/>
        <v>8</v>
      </c>
      <c r="G41" s="11"/>
      <c r="H41" s="11"/>
    </row>
    <row r="42" spans="1:8" s="88" customFormat="1" ht="15" customHeight="1">
      <c r="A42" s="59"/>
      <c r="B42" s="121" t="s">
        <v>3278</v>
      </c>
      <c r="C42" s="128">
        <v>2</v>
      </c>
      <c r="D42" s="128">
        <v>0</v>
      </c>
      <c r="E42" s="128">
        <v>0</v>
      </c>
      <c r="F42" s="114">
        <f t="shared" si="3"/>
        <v>2</v>
      </c>
      <c r="G42" s="11"/>
      <c r="H42" s="11"/>
    </row>
    <row r="43" spans="1:8" s="88" customFormat="1" ht="15" customHeight="1">
      <c r="A43" s="59"/>
      <c r="B43" s="121" t="s">
        <v>3279</v>
      </c>
      <c r="C43" s="128">
        <v>39</v>
      </c>
      <c r="D43" s="128">
        <v>0</v>
      </c>
      <c r="E43" s="128">
        <v>0</v>
      </c>
      <c r="F43" s="114">
        <f t="shared" si="3"/>
        <v>39</v>
      </c>
      <c r="G43" s="11"/>
      <c r="H43" s="11"/>
    </row>
    <row r="44" spans="1:8" s="88" customFormat="1" ht="15" customHeight="1">
      <c r="A44" s="59"/>
      <c r="B44" s="121" t="s">
        <v>3280</v>
      </c>
      <c r="C44" s="128">
        <v>167</v>
      </c>
      <c r="D44" s="128">
        <v>1</v>
      </c>
      <c r="E44" s="128">
        <v>0</v>
      </c>
      <c r="F44" s="114">
        <f t="shared" si="3"/>
        <v>168</v>
      </c>
      <c r="G44" s="11"/>
      <c r="H44" s="11"/>
    </row>
    <row r="45" spans="1:8" s="88" customFormat="1" ht="15" customHeight="1">
      <c r="A45" s="59"/>
      <c r="B45" s="121" t="s">
        <v>3281</v>
      </c>
      <c r="C45" s="128">
        <v>23</v>
      </c>
      <c r="D45" s="128">
        <v>0</v>
      </c>
      <c r="E45" s="128">
        <v>1</v>
      </c>
      <c r="F45" s="114">
        <f t="shared" si="3"/>
        <v>24</v>
      </c>
      <c r="G45" s="11"/>
      <c r="H45" s="11"/>
    </row>
    <row r="46" spans="1:8" s="88" customFormat="1" ht="15" customHeight="1">
      <c r="A46" s="59"/>
      <c r="B46" s="121" t="s">
        <v>3282</v>
      </c>
      <c r="C46" s="128">
        <v>191</v>
      </c>
      <c r="D46" s="128">
        <v>1</v>
      </c>
      <c r="E46" s="128">
        <v>0</v>
      </c>
      <c r="F46" s="114">
        <f t="shared" si="3"/>
        <v>192</v>
      </c>
      <c r="G46" s="11"/>
      <c r="H46" s="11"/>
    </row>
    <row r="47" spans="1:8" s="88" customFormat="1" ht="15" customHeight="1">
      <c r="A47" s="59"/>
      <c r="B47" s="121" t="s">
        <v>3283</v>
      </c>
      <c r="C47" s="128">
        <v>50</v>
      </c>
      <c r="D47" s="128">
        <v>0</v>
      </c>
      <c r="E47" s="128">
        <v>0</v>
      </c>
      <c r="F47" s="114">
        <f t="shared" si="3"/>
        <v>50</v>
      </c>
      <c r="G47" s="11"/>
      <c r="H47" s="11"/>
    </row>
    <row r="48" spans="1:8" s="88" customFormat="1" ht="15" customHeight="1">
      <c r="A48" s="59"/>
      <c r="B48" s="121" t="s">
        <v>3284</v>
      </c>
      <c r="C48" s="128">
        <v>114</v>
      </c>
      <c r="D48" s="128">
        <v>0</v>
      </c>
      <c r="E48" s="128">
        <v>0</v>
      </c>
      <c r="F48" s="114">
        <f t="shared" si="3"/>
        <v>114</v>
      </c>
      <c r="G48" s="11"/>
      <c r="H48" s="11"/>
    </row>
    <row r="49" spans="1:8" s="88" customFormat="1" ht="15" customHeight="1">
      <c r="A49" s="59"/>
      <c r="B49" s="121" t="s">
        <v>3285</v>
      </c>
      <c r="C49" s="128">
        <v>181</v>
      </c>
      <c r="D49" s="128">
        <v>0</v>
      </c>
      <c r="E49" s="128">
        <v>0</v>
      </c>
      <c r="F49" s="114">
        <f t="shared" si="3"/>
        <v>181</v>
      </c>
      <c r="G49" s="11"/>
      <c r="H49" s="11"/>
    </row>
    <row r="50" spans="1:8" s="88" customFormat="1" ht="15" customHeight="1">
      <c r="A50" s="59"/>
      <c r="B50" s="121" t="s">
        <v>3286</v>
      </c>
      <c r="C50" s="128">
        <v>109</v>
      </c>
      <c r="D50" s="128">
        <v>3</v>
      </c>
      <c r="E50" s="128">
        <v>1</v>
      </c>
      <c r="F50" s="114">
        <f t="shared" si="3"/>
        <v>113</v>
      </c>
      <c r="G50" s="11"/>
      <c r="H50" s="11"/>
    </row>
    <row r="51" spans="1:8" s="88" customFormat="1" ht="15" customHeight="1">
      <c r="A51" s="59"/>
      <c r="B51" s="121" t="s">
        <v>3287</v>
      </c>
      <c r="C51" s="128">
        <v>33</v>
      </c>
      <c r="D51" s="128">
        <v>0</v>
      </c>
      <c r="E51" s="128">
        <v>0</v>
      </c>
      <c r="F51" s="114">
        <f t="shared" si="3"/>
        <v>33</v>
      </c>
      <c r="G51" s="11"/>
      <c r="H51" s="11"/>
    </row>
    <row r="52" spans="1:8" s="88" customFormat="1" ht="15" customHeight="1">
      <c r="A52" s="59"/>
      <c r="B52" s="121" t="s">
        <v>3288</v>
      </c>
      <c r="C52" s="128">
        <v>21</v>
      </c>
      <c r="D52" s="128">
        <v>0</v>
      </c>
      <c r="E52" s="128">
        <v>0</v>
      </c>
      <c r="F52" s="114">
        <f t="shared" si="3"/>
        <v>21</v>
      </c>
      <c r="G52" s="11"/>
      <c r="H52" s="11"/>
    </row>
    <row r="53" spans="1:8" s="88" customFormat="1" ht="15" customHeight="1">
      <c r="A53" s="59"/>
      <c r="B53" s="121" t="s">
        <v>3289</v>
      </c>
      <c r="C53" s="128">
        <v>16</v>
      </c>
      <c r="D53" s="128">
        <v>0</v>
      </c>
      <c r="E53" s="128">
        <v>0</v>
      </c>
      <c r="F53" s="114">
        <f t="shared" si="3"/>
        <v>16</v>
      </c>
      <c r="G53" s="11"/>
      <c r="H53" s="11"/>
    </row>
    <row r="54" spans="1:8" s="88" customFormat="1" ht="15" customHeight="1">
      <c r="A54" s="59"/>
      <c r="B54" s="121" t="s">
        <v>3290</v>
      </c>
      <c r="C54" s="128">
        <v>117</v>
      </c>
      <c r="D54" s="128">
        <v>0</v>
      </c>
      <c r="E54" s="128">
        <v>0</v>
      </c>
      <c r="F54" s="114">
        <f t="shared" si="3"/>
        <v>117</v>
      </c>
      <c r="G54" s="11"/>
      <c r="H54" s="11"/>
    </row>
    <row r="55" spans="1:8" s="88" customFormat="1" ht="15" customHeight="1">
      <c r="A55" s="59"/>
      <c r="B55" s="121" t="s">
        <v>3535</v>
      </c>
      <c r="C55" s="128">
        <v>1</v>
      </c>
      <c r="D55" s="128">
        <v>0</v>
      </c>
      <c r="E55" s="128">
        <v>0</v>
      </c>
      <c r="F55" s="114">
        <f t="shared" si="3"/>
        <v>1</v>
      </c>
      <c r="G55" s="11"/>
      <c r="H55" s="11"/>
    </row>
    <row r="56" spans="1:8" s="88" customFormat="1" ht="15" customHeight="1">
      <c r="A56" s="59"/>
      <c r="B56" s="121" t="s">
        <v>3528</v>
      </c>
      <c r="C56" s="128">
        <v>2</v>
      </c>
      <c r="D56" s="128">
        <v>0</v>
      </c>
      <c r="E56" s="128">
        <v>0</v>
      </c>
      <c r="F56" s="114">
        <f t="shared" si="3"/>
        <v>2</v>
      </c>
      <c r="G56" s="11"/>
      <c r="H56" s="11"/>
    </row>
    <row r="57" spans="1:8" s="88" customFormat="1" ht="15" customHeight="1">
      <c r="A57" s="59"/>
      <c r="B57" s="121" t="s">
        <v>3616</v>
      </c>
      <c r="C57" s="128">
        <v>4</v>
      </c>
      <c r="D57" s="128">
        <v>0</v>
      </c>
      <c r="E57" s="128">
        <v>0</v>
      </c>
      <c r="F57" s="114">
        <f t="shared" si="3"/>
        <v>4</v>
      </c>
      <c r="G57" s="11"/>
      <c r="H57" s="11"/>
    </row>
    <row r="58" spans="1:8" s="88" customFormat="1" ht="15" customHeight="1">
      <c r="A58" s="59"/>
      <c r="B58" s="121" t="s">
        <v>3620</v>
      </c>
      <c r="C58" s="128">
        <v>1</v>
      </c>
      <c r="D58" s="128">
        <v>0</v>
      </c>
      <c r="E58" s="128">
        <v>0</v>
      </c>
      <c r="F58" s="114">
        <f t="shared" si="3"/>
        <v>1</v>
      </c>
      <c r="G58" s="11"/>
      <c r="H58" s="11"/>
    </row>
    <row r="59" spans="1:8" s="88" customFormat="1" ht="15" customHeight="1">
      <c r="A59" s="59"/>
      <c r="B59" s="121" t="s">
        <v>3510</v>
      </c>
      <c r="C59" s="128">
        <v>8</v>
      </c>
      <c r="D59" s="128">
        <v>0</v>
      </c>
      <c r="E59" s="128">
        <v>0</v>
      </c>
      <c r="F59" s="114">
        <f t="shared" si="3"/>
        <v>8</v>
      </c>
      <c r="G59" s="11"/>
      <c r="H59" s="11"/>
    </row>
    <row r="60" spans="1:8" s="88" customFormat="1" ht="15" customHeight="1">
      <c r="A60" s="59"/>
      <c r="B60" s="121" t="s">
        <v>3291</v>
      </c>
      <c r="C60" s="128">
        <v>3</v>
      </c>
      <c r="D60" s="128">
        <v>0</v>
      </c>
      <c r="E60" s="128">
        <v>0</v>
      </c>
      <c r="F60" s="114">
        <f t="shared" si="3"/>
        <v>3</v>
      </c>
      <c r="G60" s="11"/>
      <c r="H60" s="11"/>
    </row>
    <row r="61" spans="1:8" s="88" customFormat="1" ht="15" customHeight="1">
      <c r="A61" s="59"/>
      <c r="B61" s="121" t="s">
        <v>3292</v>
      </c>
      <c r="C61" s="128">
        <v>9</v>
      </c>
      <c r="D61" s="128">
        <v>0</v>
      </c>
      <c r="E61" s="128">
        <v>0</v>
      </c>
      <c r="F61" s="114">
        <f t="shared" si="3"/>
        <v>9</v>
      </c>
      <c r="G61" s="11"/>
      <c r="H61" s="11"/>
    </row>
    <row r="62" spans="1:8" s="88" customFormat="1" ht="15" customHeight="1">
      <c r="A62" s="59"/>
      <c r="B62" s="121" t="s">
        <v>3550</v>
      </c>
      <c r="C62" s="128">
        <v>1</v>
      </c>
      <c r="D62" s="128">
        <v>0</v>
      </c>
      <c r="E62" s="128">
        <v>0</v>
      </c>
      <c r="F62" s="114">
        <f t="shared" si="3"/>
        <v>1</v>
      </c>
      <c r="G62" s="11"/>
      <c r="H62" s="11"/>
    </row>
    <row r="63" spans="1:8" s="88" customFormat="1" ht="15" customHeight="1">
      <c r="A63" s="59"/>
      <c r="B63" s="121" t="s">
        <v>3551</v>
      </c>
      <c r="C63" s="128">
        <v>4</v>
      </c>
      <c r="D63" s="128">
        <v>0</v>
      </c>
      <c r="E63" s="128">
        <v>0</v>
      </c>
      <c r="F63" s="114">
        <f t="shared" si="3"/>
        <v>4</v>
      </c>
      <c r="G63" s="11"/>
      <c r="H63" s="11"/>
    </row>
    <row r="64" spans="1:8" s="88" customFormat="1" ht="15" customHeight="1">
      <c r="A64" s="59"/>
      <c r="B64" s="121" t="s">
        <v>3617</v>
      </c>
      <c r="C64" s="128">
        <v>1</v>
      </c>
      <c r="D64" s="128">
        <v>0</v>
      </c>
      <c r="E64" s="128">
        <v>0</v>
      </c>
      <c r="F64" s="114">
        <f t="shared" si="3"/>
        <v>1</v>
      </c>
      <c r="G64" s="11"/>
      <c r="H64" s="11"/>
    </row>
    <row r="65" spans="1:8" s="88" customFormat="1" ht="15" customHeight="1">
      <c r="A65" s="59"/>
      <c r="B65" s="121" t="s">
        <v>3525</v>
      </c>
      <c r="C65" s="128">
        <v>1</v>
      </c>
      <c r="D65" s="128">
        <v>0</v>
      </c>
      <c r="E65" s="128">
        <v>0</v>
      </c>
      <c r="F65" s="114">
        <f t="shared" si="3"/>
        <v>1</v>
      </c>
      <c r="G65" s="11"/>
      <c r="H65" s="11"/>
    </row>
    <row r="66" spans="1:8" s="88" customFormat="1" ht="15" customHeight="1">
      <c r="A66" s="59"/>
      <c r="B66" s="121" t="s">
        <v>3552</v>
      </c>
      <c r="C66" s="128">
        <v>3</v>
      </c>
      <c r="D66" s="128">
        <v>0</v>
      </c>
      <c r="E66" s="128">
        <v>0</v>
      </c>
      <c r="F66" s="114">
        <f t="shared" si="3"/>
        <v>3</v>
      </c>
      <c r="G66" s="11"/>
      <c r="H66" s="11"/>
    </row>
    <row r="67" spans="1:8" s="88" customFormat="1" ht="15" customHeight="1">
      <c r="A67" s="59"/>
      <c r="B67" s="121" t="s">
        <v>3293</v>
      </c>
      <c r="C67" s="128">
        <v>10</v>
      </c>
      <c r="D67" s="128">
        <v>0</v>
      </c>
      <c r="E67" s="128">
        <v>0</v>
      </c>
      <c r="F67" s="114">
        <f t="shared" si="3"/>
        <v>10</v>
      </c>
      <c r="G67" s="11"/>
      <c r="H67" s="11"/>
    </row>
    <row r="68" spans="1:8" s="88" customFormat="1" ht="15" customHeight="1">
      <c r="A68" s="59"/>
      <c r="B68" s="121" t="s">
        <v>3294</v>
      </c>
      <c r="C68" s="128">
        <v>92</v>
      </c>
      <c r="D68" s="128">
        <v>0</v>
      </c>
      <c r="E68" s="128">
        <v>0</v>
      </c>
      <c r="F68" s="114">
        <f t="shared" si="3"/>
        <v>92</v>
      </c>
      <c r="G68" s="11"/>
      <c r="H68" s="11"/>
    </row>
    <row r="69" spans="1:8" s="88" customFormat="1" ht="15" customHeight="1">
      <c r="A69" s="59"/>
      <c r="B69" s="121" t="s">
        <v>3511</v>
      </c>
      <c r="C69" s="128">
        <v>12</v>
      </c>
      <c r="D69" s="128">
        <v>0</v>
      </c>
      <c r="E69" s="128">
        <v>0</v>
      </c>
      <c r="F69" s="114">
        <f t="shared" si="3"/>
        <v>12</v>
      </c>
      <c r="G69" s="11"/>
      <c r="H69" s="11"/>
    </row>
    <row r="70" spans="1:8" s="88" customFormat="1" ht="15" customHeight="1">
      <c r="A70" s="59"/>
      <c r="B70" s="121" t="s">
        <v>3295</v>
      </c>
      <c r="C70" s="128">
        <v>94</v>
      </c>
      <c r="D70" s="128">
        <v>2</v>
      </c>
      <c r="E70" s="128">
        <v>1</v>
      </c>
      <c r="F70" s="114">
        <f t="shared" si="3"/>
        <v>97</v>
      </c>
      <c r="G70" s="11"/>
      <c r="H70" s="11"/>
    </row>
    <row r="71" spans="1:8" s="88" customFormat="1" ht="15" customHeight="1">
      <c r="A71" s="59"/>
      <c r="B71" s="121" t="s">
        <v>3296</v>
      </c>
      <c r="C71" s="128">
        <v>36</v>
      </c>
      <c r="D71" s="128">
        <v>1</v>
      </c>
      <c r="E71" s="128">
        <v>0</v>
      </c>
      <c r="F71" s="114">
        <f t="shared" si="3"/>
        <v>37</v>
      </c>
      <c r="G71" s="11"/>
      <c r="H71" s="11"/>
    </row>
    <row r="72" spans="1:8" s="88" customFormat="1" ht="15" customHeight="1">
      <c r="A72" s="59"/>
      <c r="B72" s="121" t="s">
        <v>3297</v>
      </c>
      <c r="C72" s="128">
        <v>147</v>
      </c>
      <c r="D72" s="128">
        <v>0</v>
      </c>
      <c r="E72" s="128">
        <v>0</v>
      </c>
      <c r="F72" s="114">
        <f t="shared" si="3"/>
        <v>147</v>
      </c>
      <c r="G72" s="11"/>
      <c r="H72" s="11"/>
    </row>
    <row r="73" spans="1:8" s="88" customFormat="1" ht="15" customHeight="1">
      <c r="A73" s="59"/>
      <c r="B73" s="121" t="s">
        <v>3298</v>
      </c>
      <c r="C73" s="128">
        <v>115</v>
      </c>
      <c r="D73" s="128">
        <v>0</v>
      </c>
      <c r="E73" s="128">
        <v>0</v>
      </c>
      <c r="F73" s="114">
        <f t="shared" si="3"/>
        <v>115</v>
      </c>
      <c r="G73" s="11"/>
      <c r="H73" s="11"/>
    </row>
    <row r="74" spans="1:8" s="88" customFormat="1" ht="15" customHeight="1">
      <c r="A74" s="59"/>
      <c r="B74" s="121" t="s">
        <v>3299</v>
      </c>
      <c r="C74" s="128">
        <v>54</v>
      </c>
      <c r="D74" s="128">
        <v>0</v>
      </c>
      <c r="E74" s="128">
        <v>0</v>
      </c>
      <c r="F74" s="114">
        <f t="shared" si="3"/>
        <v>54</v>
      </c>
      <c r="G74" s="11"/>
      <c r="H74" s="11"/>
    </row>
    <row r="75" spans="1:8" s="88" customFormat="1" ht="15" customHeight="1">
      <c r="A75" s="59"/>
      <c r="B75" s="121" t="s">
        <v>3646</v>
      </c>
      <c r="C75" s="128">
        <v>1</v>
      </c>
      <c r="D75" s="128">
        <v>0</v>
      </c>
      <c r="E75" s="128">
        <v>0</v>
      </c>
      <c r="F75" s="114">
        <f t="shared" si="3"/>
        <v>1</v>
      </c>
      <c r="G75" s="11"/>
      <c r="H75" s="11"/>
    </row>
    <row r="76" spans="1:8" s="88" customFormat="1" ht="15" customHeight="1">
      <c r="A76" s="59"/>
      <c r="B76" s="121" t="s">
        <v>3529</v>
      </c>
      <c r="C76" s="128">
        <v>1</v>
      </c>
      <c r="D76" s="128">
        <v>0</v>
      </c>
      <c r="E76" s="128">
        <v>0</v>
      </c>
      <c r="F76" s="114">
        <f t="shared" si="3"/>
        <v>1</v>
      </c>
      <c r="G76" s="11"/>
      <c r="H76" s="11"/>
    </row>
    <row r="77" spans="1:8" s="88" customFormat="1" ht="15" customHeight="1">
      <c r="A77" s="59"/>
      <c r="B77" s="121" t="s">
        <v>3300</v>
      </c>
      <c r="C77" s="128">
        <v>56</v>
      </c>
      <c r="D77" s="128">
        <v>1</v>
      </c>
      <c r="E77" s="128">
        <v>0</v>
      </c>
      <c r="F77" s="114">
        <f t="shared" si="3"/>
        <v>57</v>
      </c>
      <c r="G77" s="11"/>
      <c r="H77" s="11"/>
    </row>
    <row r="78" spans="1:8" s="88" customFormat="1" ht="15" customHeight="1">
      <c r="A78" s="59"/>
      <c r="B78" s="121" t="s">
        <v>3670</v>
      </c>
      <c r="C78" s="128">
        <v>5</v>
      </c>
      <c r="D78" s="128">
        <v>0</v>
      </c>
      <c r="E78" s="128">
        <v>0</v>
      </c>
      <c r="F78" s="114">
        <f t="shared" si="3"/>
        <v>5</v>
      </c>
      <c r="G78" s="11"/>
      <c r="H78" s="11"/>
    </row>
    <row r="79" spans="1:8" s="88" customFormat="1" ht="15" customHeight="1">
      <c r="A79" s="59"/>
      <c r="B79" s="121" t="s">
        <v>3618</v>
      </c>
      <c r="C79" s="128">
        <v>1</v>
      </c>
      <c r="D79" s="128">
        <v>0</v>
      </c>
      <c r="E79" s="128">
        <v>0</v>
      </c>
      <c r="F79" s="114">
        <f t="shared" si="3"/>
        <v>1</v>
      </c>
      <c r="G79" s="11"/>
      <c r="H79" s="11"/>
    </row>
    <row r="80" spans="1:8" s="88" customFormat="1" ht="15" customHeight="1">
      <c r="A80" s="59"/>
      <c r="B80" s="121" t="s">
        <v>3301</v>
      </c>
      <c r="C80" s="128">
        <v>13</v>
      </c>
      <c r="D80" s="128">
        <v>0</v>
      </c>
      <c r="E80" s="128">
        <v>0</v>
      </c>
      <c r="F80" s="114">
        <f t="shared" si="3"/>
        <v>13</v>
      </c>
      <c r="G80" s="11"/>
      <c r="H80" s="11"/>
    </row>
    <row r="81" spans="1:8" s="88" customFormat="1" ht="15" customHeight="1">
      <c r="A81" s="59"/>
      <c r="B81" s="121" t="s">
        <v>3526</v>
      </c>
      <c r="C81" s="128">
        <v>4</v>
      </c>
      <c r="D81" s="128">
        <v>0</v>
      </c>
      <c r="E81" s="128">
        <v>0</v>
      </c>
      <c r="F81" s="114">
        <f t="shared" si="3"/>
        <v>4</v>
      </c>
      <c r="G81" s="11"/>
      <c r="H81" s="11"/>
    </row>
    <row r="82" spans="1:8" s="88" customFormat="1" ht="15" customHeight="1">
      <c r="A82" s="59"/>
      <c r="C82" s="128"/>
      <c r="D82" s="128"/>
      <c r="E82" s="128"/>
      <c r="F82" s="114"/>
      <c r="G82" s="11"/>
      <c r="H82" s="11"/>
    </row>
    <row r="83" spans="1:8" s="15" customFormat="1" ht="36" customHeight="1">
      <c r="A83" s="236"/>
      <c r="B83" s="122"/>
      <c r="C83" s="236"/>
      <c r="D83" s="236"/>
      <c r="E83" s="236"/>
      <c r="F83" s="236"/>
    </row>
    <row r="84" spans="1:8" s="15" customFormat="1" ht="15" customHeight="1">
      <c r="A84" s="90"/>
      <c r="B84" s="234"/>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61" workbookViewId="0">
      <selection activeCell="F66" sqref="F66:F69"/>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268" t="s">
        <v>33</v>
      </c>
      <c r="B1" s="269"/>
      <c r="C1" s="270"/>
      <c r="D1" s="1"/>
      <c r="E1" s="271" t="s">
        <v>102</v>
      </c>
      <c r="F1" s="271"/>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6" t="s">
        <v>3676</v>
      </c>
      <c r="B6" s="277"/>
      <c r="C6" s="9"/>
    </row>
    <row r="7" spans="1:7" s="2" customFormat="1" ht="21.75" customHeight="1">
      <c r="A7" s="51"/>
      <c r="B7" s="278"/>
      <c r="C7" s="280"/>
      <c r="D7" s="280"/>
      <c r="E7" s="280"/>
      <c r="F7" s="140"/>
    </row>
    <row r="8" spans="1:7" s="2" customFormat="1" ht="21.75" customHeight="1">
      <c r="A8" s="52"/>
      <c r="B8" s="279"/>
      <c r="C8" s="45" t="s">
        <v>35</v>
      </c>
      <c r="D8" s="45" t="s">
        <v>36</v>
      </c>
      <c r="E8" s="45" t="s">
        <v>37</v>
      </c>
      <c r="F8" s="45" t="s">
        <v>38</v>
      </c>
    </row>
    <row r="9" spans="1:7" s="8" customFormat="1" ht="26.25" customHeight="1">
      <c r="A9" s="53"/>
      <c r="B9" s="54" t="s">
        <v>38</v>
      </c>
      <c r="C9" s="114">
        <f>SUM(C12:C15)</f>
        <v>268</v>
      </c>
      <c r="D9" s="114">
        <f>SUM(D12:D15)</f>
        <v>5</v>
      </c>
      <c r="E9" s="114">
        <f>SUM(E12:E15)</f>
        <v>1</v>
      </c>
      <c r="F9" s="114">
        <f>SUM(C9:E9)</f>
        <v>274</v>
      </c>
      <c r="G9" s="10"/>
    </row>
    <row r="10" spans="1:7" s="8" customFormat="1" ht="9.9" customHeight="1">
      <c r="A10" s="53"/>
      <c r="B10" s="55"/>
      <c r="C10" s="115"/>
      <c r="D10" s="115"/>
      <c r="E10" s="115"/>
      <c r="F10" s="115"/>
      <c r="G10" s="10"/>
    </row>
    <row r="11" spans="1:7" s="8" customFormat="1" ht="15" customHeight="1">
      <c r="A11" s="53"/>
      <c r="B11" s="55" t="s">
        <v>9</v>
      </c>
      <c r="C11" s="115"/>
      <c r="D11" s="115"/>
      <c r="E11" s="115"/>
      <c r="F11" s="115"/>
      <c r="G11" s="10"/>
    </row>
    <row r="12" spans="1:7" s="8" customFormat="1" ht="15" customHeight="1">
      <c r="A12" s="56"/>
      <c r="B12" s="57" t="s">
        <v>5</v>
      </c>
      <c r="C12" s="116">
        <f>SUM(C18:C19)</f>
        <v>11</v>
      </c>
      <c r="D12" s="116">
        <f t="shared" ref="D12:F12" si="0">SUM(D18:D19)</f>
        <v>1</v>
      </c>
      <c r="E12" s="116">
        <f t="shared" si="0"/>
        <v>0</v>
      </c>
      <c r="F12" s="116">
        <f t="shared" si="0"/>
        <v>12</v>
      </c>
    </row>
    <row r="13" spans="1:7" s="8" customFormat="1" ht="15" customHeight="1">
      <c r="A13" s="56"/>
      <c r="B13" s="57" t="s">
        <v>6</v>
      </c>
      <c r="C13" s="116">
        <f>SUM(C20:C36)</f>
        <v>69</v>
      </c>
      <c r="D13" s="116">
        <f t="shared" ref="D13:F13" si="1">SUM(D20:D36)</f>
        <v>0</v>
      </c>
      <c r="E13" s="116">
        <f t="shared" si="1"/>
        <v>0</v>
      </c>
      <c r="F13" s="116">
        <f t="shared" si="1"/>
        <v>69</v>
      </c>
    </row>
    <row r="14" spans="1:7" s="8" customFormat="1" ht="15" customHeight="1">
      <c r="A14" s="56"/>
      <c r="B14" s="57" t="s">
        <v>44</v>
      </c>
      <c r="C14" s="116">
        <f>C37+C38+C39</f>
        <v>3</v>
      </c>
      <c r="D14" s="116">
        <f t="shared" ref="D14:F14" si="2">D37+D38+D39</f>
        <v>0</v>
      </c>
      <c r="E14" s="116">
        <f t="shared" si="2"/>
        <v>0</v>
      </c>
      <c r="F14" s="116">
        <f t="shared" si="2"/>
        <v>3</v>
      </c>
    </row>
    <row r="15" spans="1:7" s="8" customFormat="1" ht="15" customHeight="1">
      <c r="A15" s="56"/>
      <c r="B15" s="57" t="s">
        <v>7</v>
      </c>
      <c r="C15" s="116">
        <f>SUM(C40:C69)</f>
        <v>185</v>
      </c>
      <c r="D15" s="116">
        <f>SUM(D40:D69)</f>
        <v>4</v>
      </c>
      <c r="E15" s="116">
        <f>SUM(E40:E69)</f>
        <v>1</v>
      </c>
      <c r="F15" s="116">
        <f>SUM(F40:F69)</f>
        <v>190</v>
      </c>
    </row>
    <row r="16" spans="1:7" s="8" customFormat="1" ht="9.9" customHeight="1">
      <c r="A16" s="56"/>
      <c r="B16" s="57"/>
      <c r="C16" s="66"/>
      <c r="D16" s="66"/>
      <c r="E16" s="66"/>
      <c r="F16" s="116"/>
    </row>
    <row r="17" spans="1:8" s="8" customFormat="1" ht="13.5" customHeight="1">
      <c r="A17" s="56"/>
      <c r="B17" s="55" t="s">
        <v>10</v>
      </c>
      <c r="C17" s="66"/>
      <c r="D17" s="66"/>
      <c r="E17" s="66"/>
      <c r="F17" s="116"/>
    </row>
    <row r="18" spans="1:8" s="88" customFormat="1" ht="15" customHeight="1">
      <c r="A18" s="62"/>
      <c r="B18" s="62" t="s">
        <v>3260</v>
      </c>
      <c r="C18" s="95">
        <v>7</v>
      </c>
      <c r="D18" s="95">
        <v>0</v>
      </c>
      <c r="E18" s="95">
        <v>0</v>
      </c>
      <c r="F18" s="114">
        <f t="shared" ref="F18:F69" si="3">SUM(C18:E18)</f>
        <v>7</v>
      </c>
      <c r="G18" s="11"/>
      <c r="H18" s="11"/>
    </row>
    <row r="19" spans="1:8" s="88" customFormat="1" ht="15" customHeight="1">
      <c r="A19" s="62"/>
      <c r="B19" s="62" t="s">
        <v>3544</v>
      </c>
      <c r="C19" s="95">
        <v>4</v>
      </c>
      <c r="D19" s="95">
        <v>1</v>
      </c>
      <c r="E19" s="95">
        <v>0</v>
      </c>
      <c r="F19" s="114">
        <f t="shared" si="3"/>
        <v>5</v>
      </c>
      <c r="G19" s="11"/>
      <c r="H19" s="11"/>
    </row>
    <row r="20" spans="1:8" s="88" customFormat="1" ht="15" customHeight="1">
      <c r="A20" s="62"/>
      <c r="B20" s="62" t="s">
        <v>3545</v>
      </c>
      <c r="C20" s="95">
        <v>2</v>
      </c>
      <c r="D20" s="95">
        <v>0</v>
      </c>
      <c r="E20" s="95">
        <v>0</v>
      </c>
      <c r="F20" s="114">
        <f t="shared" si="3"/>
        <v>2</v>
      </c>
      <c r="G20" s="11"/>
      <c r="H20" s="11"/>
    </row>
    <row r="21" spans="1:8" s="88" customFormat="1" ht="15" customHeight="1">
      <c r="A21" s="62"/>
      <c r="B21" s="62" t="s">
        <v>3261</v>
      </c>
      <c r="C21" s="95">
        <v>17</v>
      </c>
      <c r="D21" s="95">
        <v>0</v>
      </c>
      <c r="E21" s="95">
        <v>0</v>
      </c>
      <c r="F21" s="114">
        <f t="shared" si="3"/>
        <v>17</v>
      </c>
      <c r="G21" s="11"/>
      <c r="H21" s="11"/>
    </row>
    <row r="22" spans="1:8" s="88" customFormat="1" ht="15" customHeight="1">
      <c r="A22" s="62"/>
      <c r="B22" s="62" t="s">
        <v>3262</v>
      </c>
      <c r="C22" s="95">
        <v>6</v>
      </c>
      <c r="D22" s="95">
        <v>0</v>
      </c>
      <c r="E22" s="95">
        <v>0</v>
      </c>
      <c r="F22" s="114">
        <f t="shared" si="3"/>
        <v>6</v>
      </c>
      <c r="G22" s="11"/>
      <c r="H22" s="11"/>
    </row>
    <row r="23" spans="1:8" s="88" customFormat="1" ht="15" customHeight="1">
      <c r="A23" s="62"/>
      <c r="B23" s="62" t="s">
        <v>3263</v>
      </c>
      <c r="C23" s="95">
        <v>1</v>
      </c>
      <c r="D23" s="95">
        <v>0</v>
      </c>
      <c r="E23" s="95">
        <v>0</v>
      </c>
      <c r="F23" s="114">
        <f t="shared" si="3"/>
        <v>1</v>
      </c>
      <c r="G23" s="11"/>
      <c r="H23" s="11"/>
    </row>
    <row r="24" spans="1:8" s="88" customFormat="1" ht="15" customHeight="1">
      <c r="A24" s="62"/>
      <c r="B24" s="62" t="s">
        <v>3264</v>
      </c>
      <c r="C24" s="95">
        <v>1</v>
      </c>
      <c r="D24" s="95">
        <v>0</v>
      </c>
      <c r="E24" s="95">
        <v>0</v>
      </c>
      <c r="F24" s="114">
        <f t="shared" si="3"/>
        <v>1</v>
      </c>
      <c r="G24" s="11"/>
      <c r="H24" s="11"/>
    </row>
    <row r="25" spans="1:8" s="88" customFormat="1" ht="15" customHeight="1">
      <c r="A25" s="62"/>
      <c r="B25" s="62" t="s">
        <v>3265</v>
      </c>
      <c r="C25" s="95">
        <v>9</v>
      </c>
      <c r="D25" s="95">
        <v>0</v>
      </c>
      <c r="E25" s="95">
        <v>0</v>
      </c>
      <c r="F25" s="114">
        <f t="shared" si="3"/>
        <v>9</v>
      </c>
      <c r="G25" s="11"/>
      <c r="H25" s="11"/>
    </row>
    <row r="26" spans="1:8" s="88" customFormat="1" ht="15" customHeight="1">
      <c r="A26" s="62"/>
      <c r="B26" s="62" t="s">
        <v>3266</v>
      </c>
      <c r="C26" s="95">
        <v>2</v>
      </c>
      <c r="D26" s="95">
        <v>0</v>
      </c>
      <c r="E26" s="95">
        <v>0</v>
      </c>
      <c r="F26" s="114">
        <f t="shared" si="3"/>
        <v>2</v>
      </c>
      <c r="G26" s="11"/>
      <c r="H26" s="11"/>
    </row>
    <row r="27" spans="1:8" s="88" customFormat="1" ht="15" customHeight="1">
      <c r="A27" s="62"/>
      <c r="B27" s="62" t="s">
        <v>3267</v>
      </c>
      <c r="C27" s="95">
        <v>1</v>
      </c>
      <c r="D27" s="95">
        <v>0</v>
      </c>
      <c r="E27" s="95">
        <v>0</v>
      </c>
      <c r="F27" s="114">
        <f t="shared" si="3"/>
        <v>1</v>
      </c>
      <c r="G27" s="11"/>
      <c r="H27" s="11"/>
    </row>
    <row r="28" spans="1:8" s="88" customFormat="1" ht="15" customHeight="1">
      <c r="A28" s="62"/>
      <c r="B28" s="62" t="s">
        <v>3548</v>
      </c>
      <c r="C28" s="95">
        <v>1</v>
      </c>
      <c r="D28" s="95">
        <v>0</v>
      </c>
      <c r="E28" s="95">
        <v>0</v>
      </c>
      <c r="F28" s="114">
        <f t="shared" si="3"/>
        <v>1</v>
      </c>
      <c r="G28" s="11"/>
      <c r="H28" s="11"/>
    </row>
    <row r="29" spans="1:8" s="88" customFormat="1" ht="15" customHeight="1">
      <c r="A29" s="62"/>
      <c r="B29" s="62" t="s">
        <v>3268</v>
      </c>
      <c r="C29" s="95">
        <v>6</v>
      </c>
      <c r="D29" s="95">
        <v>0</v>
      </c>
      <c r="E29" s="95">
        <v>0</v>
      </c>
      <c r="F29" s="114">
        <f t="shared" si="3"/>
        <v>6</v>
      </c>
      <c r="G29" s="11"/>
      <c r="H29" s="11"/>
    </row>
    <row r="30" spans="1:8" s="88" customFormat="1" ht="15" customHeight="1">
      <c r="A30" s="62"/>
      <c r="B30" s="62" t="s">
        <v>3269</v>
      </c>
      <c r="C30" s="95">
        <v>1</v>
      </c>
      <c r="D30" s="95">
        <v>0</v>
      </c>
      <c r="E30" s="95">
        <v>0</v>
      </c>
      <c r="F30" s="114">
        <f t="shared" si="3"/>
        <v>1</v>
      </c>
      <c r="G30" s="11"/>
      <c r="H30" s="11"/>
    </row>
    <row r="31" spans="1:8" s="88" customFormat="1" ht="15" customHeight="1">
      <c r="A31" s="62"/>
      <c r="B31" s="62" t="s">
        <v>3270</v>
      </c>
      <c r="C31" s="95">
        <v>1</v>
      </c>
      <c r="D31" s="95">
        <v>0</v>
      </c>
      <c r="E31" s="95">
        <v>0</v>
      </c>
      <c r="F31" s="114">
        <f t="shared" si="3"/>
        <v>1</v>
      </c>
      <c r="G31" s="11"/>
      <c r="H31" s="11"/>
    </row>
    <row r="32" spans="1:8" s="88" customFormat="1" ht="15" customHeight="1">
      <c r="A32" s="62"/>
      <c r="B32" s="62" t="s">
        <v>3271</v>
      </c>
      <c r="C32" s="95">
        <v>6</v>
      </c>
      <c r="D32" s="95">
        <v>0</v>
      </c>
      <c r="E32" s="95">
        <v>0</v>
      </c>
      <c r="F32" s="114">
        <f t="shared" si="3"/>
        <v>6</v>
      </c>
      <c r="G32" s="11"/>
      <c r="H32" s="11"/>
    </row>
    <row r="33" spans="1:8" s="88" customFormat="1" ht="15" customHeight="1">
      <c r="A33" s="62"/>
      <c r="B33" s="62" t="s">
        <v>3273</v>
      </c>
      <c r="C33" s="95">
        <v>3</v>
      </c>
      <c r="D33" s="95">
        <v>0</v>
      </c>
      <c r="E33" s="95">
        <v>0</v>
      </c>
      <c r="F33" s="114">
        <f t="shared" si="3"/>
        <v>3</v>
      </c>
      <c r="G33" s="11"/>
      <c r="H33" s="11"/>
    </row>
    <row r="34" spans="1:8" s="88" customFormat="1" ht="15" customHeight="1">
      <c r="A34" s="62"/>
      <c r="B34" s="62" t="s">
        <v>3274</v>
      </c>
      <c r="C34" s="95">
        <v>6</v>
      </c>
      <c r="D34" s="95">
        <v>0</v>
      </c>
      <c r="E34" s="95">
        <v>0</v>
      </c>
      <c r="F34" s="114">
        <f t="shared" si="3"/>
        <v>6</v>
      </c>
      <c r="G34" s="11"/>
      <c r="H34" s="11"/>
    </row>
    <row r="35" spans="1:8" s="88" customFormat="1" ht="15" customHeight="1">
      <c r="A35" s="62"/>
      <c r="B35" s="62" t="s">
        <v>3275</v>
      </c>
      <c r="C35" s="95">
        <v>2</v>
      </c>
      <c r="D35" s="95">
        <v>0</v>
      </c>
      <c r="E35" s="95">
        <v>0</v>
      </c>
      <c r="F35" s="114">
        <f t="shared" si="3"/>
        <v>2</v>
      </c>
      <c r="G35" s="11"/>
      <c r="H35" s="11"/>
    </row>
    <row r="36" spans="1:8" s="88" customFormat="1" ht="15" customHeight="1">
      <c r="A36" s="62"/>
      <c r="B36" s="62" t="s">
        <v>3276</v>
      </c>
      <c r="C36" s="95">
        <v>4</v>
      </c>
      <c r="D36" s="95">
        <v>0</v>
      </c>
      <c r="E36" s="95">
        <v>0</v>
      </c>
      <c r="F36" s="114">
        <f t="shared" si="3"/>
        <v>4</v>
      </c>
      <c r="G36" s="11"/>
      <c r="H36" s="11"/>
    </row>
    <row r="37" spans="1:8" s="88" customFormat="1" ht="15" customHeight="1">
      <c r="A37" s="62"/>
      <c r="B37" s="62" t="s">
        <v>3549</v>
      </c>
      <c r="C37" s="95">
        <v>1</v>
      </c>
      <c r="D37" s="95">
        <v>0</v>
      </c>
      <c r="E37" s="95">
        <v>0</v>
      </c>
      <c r="F37" s="114">
        <f t="shared" si="3"/>
        <v>1</v>
      </c>
      <c r="G37" s="11"/>
      <c r="H37" s="11"/>
    </row>
    <row r="38" spans="1:8" s="88" customFormat="1" ht="15" customHeight="1">
      <c r="A38" s="62"/>
      <c r="B38" s="62" t="s">
        <v>3277</v>
      </c>
      <c r="C38" s="95">
        <v>1</v>
      </c>
      <c r="D38" s="95">
        <v>0</v>
      </c>
      <c r="E38" s="95">
        <v>0</v>
      </c>
      <c r="F38" s="114">
        <f t="shared" si="3"/>
        <v>1</v>
      </c>
      <c r="G38" s="11"/>
      <c r="H38" s="11"/>
    </row>
    <row r="39" spans="1:8" s="88" customFormat="1" ht="15" customHeight="1">
      <c r="A39" s="62"/>
      <c r="B39" s="62" t="s">
        <v>3278</v>
      </c>
      <c r="C39" s="95">
        <v>1</v>
      </c>
      <c r="D39" s="95">
        <v>0</v>
      </c>
      <c r="E39" s="95">
        <v>0</v>
      </c>
      <c r="F39" s="114">
        <f t="shared" si="3"/>
        <v>1</v>
      </c>
      <c r="G39" s="11"/>
      <c r="H39" s="11"/>
    </row>
    <row r="40" spans="1:8" s="88" customFormat="1" ht="15" customHeight="1">
      <c r="A40" s="62"/>
      <c r="B40" s="62" t="s">
        <v>3280</v>
      </c>
      <c r="C40" s="95">
        <v>3</v>
      </c>
      <c r="D40" s="95">
        <v>0</v>
      </c>
      <c r="E40" s="95">
        <v>0</v>
      </c>
      <c r="F40" s="114">
        <f t="shared" si="3"/>
        <v>3</v>
      </c>
      <c r="G40" s="11"/>
      <c r="H40" s="11"/>
    </row>
    <row r="41" spans="1:8" s="88" customFormat="1" ht="15" customHeight="1">
      <c r="A41" s="62"/>
      <c r="B41" s="62" t="s">
        <v>3281</v>
      </c>
      <c r="C41" s="95">
        <v>1</v>
      </c>
      <c r="D41" s="95">
        <v>0</v>
      </c>
      <c r="E41" s="95">
        <v>0</v>
      </c>
      <c r="F41" s="114">
        <f t="shared" si="3"/>
        <v>1</v>
      </c>
      <c r="G41" s="11"/>
      <c r="H41" s="11"/>
    </row>
    <row r="42" spans="1:8" s="88" customFormat="1" ht="15" customHeight="1">
      <c r="A42" s="62"/>
      <c r="B42" s="62" t="s">
        <v>3282</v>
      </c>
      <c r="C42" s="95">
        <v>7</v>
      </c>
      <c r="D42" s="95">
        <v>0</v>
      </c>
      <c r="E42" s="95">
        <v>0</v>
      </c>
      <c r="F42" s="114">
        <f t="shared" si="3"/>
        <v>7</v>
      </c>
      <c r="G42" s="11"/>
      <c r="H42" s="11"/>
    </row>
    <row r="43" spans="1:8" s="88" customFormat="1" ht="15" customHeight="1">
      <c r="A43" s="62"/>
      <c r="B43" s="62" t="s">
        <v>3283</v>
      </c>
      <c r="C43" s="95">
        <v>4</v>
      </c>
      <c r="D43" s="95">
        <v>1</v>
      </c>
      <c r="E43" s="95">
        <v>0</v>
      </c>
      <c r="F43" s="114">
        <f t="shared" si="3"/>
        <v>5</v>
      </c>
      <c r="G43" s="11"/>
      <c r="H43" s="11"/>
    </row>
    <row r="44" spans="1:8" s="88" customFormat="1" ht="15" customHeight="1">
      <c r="A44" s="62"/>
      <c r="B44" s="62" t="s">
        <v>3284</v>
      </c>
      <c r="C44" s="95">
        <v>11</v>
      </c>
      <c r="D44" s="95">
        <v>0</v>
      </c>
      <c r="E44" s="95">
        <v>0</v>
      </c>
      <c r="F44" s="114">
        <f t="shared" si="3"/>
        <v>11</v>
      </c>
      <c r="G44" s="11"/>
      <c r="H44" s="11"/>
    </row>
    <row r="45" spans="1:8" s="88" customFormat="1" ht="15" customHeight="1">
      <c r="A45" s="62"/>
      <c r="B45" s="62" t="s">
        <v>3285</v>
      </c>
      <c r="C45" s="95">
        <v>34</v>
      </c>
      <c r="D45" s="95">
        <v>0</v>
      </c>
      <c r="E45" s="95">
        <v>0</v>
      </c>
      <c r="F45" s="114">
        <f t="shared" si="3"/>
        <v>34</v>
      </c>
      <c r="G45" s="11"/>
      <c r="H45" s="11"/>
    </row>
    <row r="46" spans="1:8" s="88" customFormat="1" ht="15" customHeight="1">
      <c r="A46" s="62"/>
      <c r="B46" s="62" t="s">
        <v>3286</v>
      </c>
      <c r="C46" s="95">
        <v>2</v>
      </c>
      <c r="D46" s="95">
        <v>0</v>
      </c>
      <c r="E46" s="95">
        <v>0</v>
      </c>
      <c r="F46" s="114">
        <f t="shared" si="3"/>
        <v>2</v>
      </c>
      <c r="G46" s="11"/>
      <c r="H46" s="11"/>
    </row>
    <row r="47" spans="1:8" s="88" customFormat="1" ht="15" customHeight="1">
      <c r="A47" s="62"/>
      <c r="B47" s="62" t="s">
        <v>3619</v>
      </c>
      <c r="C47" s="95">
        <v>1</v>
      </c>
      <c r="D47" s="95">
        <v>0</v>
      </c>
      <c r="E47" s="95">
        <v>0</v>
      </c>
      <c r="F47" s="114">
        <f t="shared" si="3"/>
        <v>1</v>
      </c>
      <c r="G47" s="11"/>
      <c r="H47" s="11"/>
    </row>
    <row r="48" spans="1:8" s="88" customFormat="1" ht="15" customHeight="1">
      <c r="A48" s="62"/>
      <c r="B48" s="62" t="s">
        <v>3288</v>
      </c>
      <c r="C48" s="95">
        <v>1</v>
      </c>
      <c r="D48" s="95">
        <v>0</v>
      </c>
      <c r="E48" s="95">
        <v>0</v>
      </c>
      <c r="F48" s="114">
        <f t="shared" si="3"/>
        <v>1</v>
      </c>
      <c r="G48" s="11"/>
      <c r="H48" s="11"/>
    </row>
    <row r="49" spans="1:8" s="88" customFormat="1" ht="15" customHeight="1">
      <c r="A49" s="62"/>
      <c r="B49" s="62" t="s">
        <v>3289</v>
      </c>
      <c r="C49" s="95">
        <v>2</v>
      </c>
      <c r="D49" s="95">
        <v>0</v>
      </c>
      <c r="E49" s="95">
        <v>0</v>
      </c>
      <c r="F49" s="114">
        <f t="shared" si="3"/>
        <v>2</v>
      </c>
      <c r="G49" s="11"/>
      <c r="H49" s="11"/>
    </row>
    <row r="50" spans="1:8" s="88" customFormat="1" ht="15" customHeight="1">
      <c r="A50" s="62"/>
      <c r="B50" s="62" t="s">
        <v>3290</v>
      </c>
      <c r="C50" s="95">
        <v>18</v>
      </c>
      <c r="D50" s="95">
        <v>1</v>
      </c>
      <c r="E50" s="95">
        <v>0</v>
      </c>
      <c r="F50" s="114">
        <f t="shared" si="3"/>
        <v>19</v>
      </c>
      <c r="G50" s="11"/>
      <c r="H50" s="11"/>
    </row>
    <row r="51" spans="1:8" s="88" customFormat="1" ht="15" customHeight="1">
      <c r="A51" s="62"/>
      <c r="B51" s="62" t="s">
        <v>3620</v>
      </c>
      <c r="C51" s="95">
        <v>6</v>
      </c>
      <c r="D51" s="95">
        <v>0</v>
      </c>
      <c r="E51" s="95">
        <v>0</v>
      </c>
      <c r="F51" s="114">
        <f t="shared" si="3"/>
        <v>6</v>
      </c>
      <c r="G51" s="11"/>
      <c r="H51" s="11"/>
    </row>
    <row r="52" spans="1:8" s="88" customFormat="1" ht="15" customHeight="1">
      <c r="A52" s="62"/>
      <c r="B52" s="62" t="s">
        <v>3553</v>
      </c>
      <c r="C52" s="95">
        <v>1</v>
      </c>
      <c r="D52" s="95">
        <v>0</v>
      </c>
      <c r="E52" s="95">
        <v>0</v>
      </c>
      <c r="F52" s="114">
        <f t="shared" si="3"/>
        <v>1</v>
      </c>
      <c r="G52" s="11"/>
      <c r="H52" s="11"/>
    </row>
    <row r="53" spans="1:8" s="88" customFormat="1" ht="15" customHeight="1">
      <c r="A53" s="62"/>
      <c r="B53" s="62" t="s">
        <v>3510</v>
      </c>
      <c r="C53" s="95">
        <v>1</v>
      </c>
      <c r="D53" s="95">
        <v>0</v>
      </c>
      <c r="E53" s="95">
        <v>0</v>
      </c>
      <c r="F53" s="114">
        <f t="shared" si="3"/>
        <v>1</v>
      </c>
      <c r="G53" s="11"/>
      <c r="H53" s="11"/>
    </row>
    <row r="54" spans="1:8" s="88" customFormat="1" ht="15" customHeight="1">
      <c r="A54" s="62"/>
      <c r="B54" s="62" t="s">
        <v>3291</v>
      </c>
      <c r="C54" s="95">
        <v>1</v>
      </c>
      <c r="D54" s="95">
        <v>0</v>
      </c>
      <c r="E54" s="95">
        <v>0</v>
      </c>
      <c r="F54" s="114">
        <f t="shared" si="3"/>
        <v>1</v>
      </c>
      <c r="G54" s="11"/>
      <c r="H54" s="11"/>
    </row>
    <row r="55" spans="1:8" s="88" customFormat="1" ht="15" customHeight="1">
      <c r="A55" s="62"/>
      <c r="B55" s="62" t="s">
        <v>3621</v>
      </c>
      <c r="C55" s="95">
        <v>1</v>
      </c>
      <c r="D55" s="95">
        <v>0</v>
      </c>
      <c r="E55" s="95">
        <v>0</v>
      </c>
      <c r="F55" s="114">
        <f t="shared" si="3"/>
        <v>1</v>
      </c>
      <c r="G55" s="11"/>
      <c r="H55" s="11"/>
    </row>
    <row r="56" spans="1:8" s="88" customFormat="1" ht="15" customHeight="1">
      <c r="A56" s="62"/>
      <c r="B56" s="62" t="s">
        <v>3292</v>
      </c>
      <c r="C56" s="95">
        <v>2</v>
      </c>
      <c r="D56" s="95">
        <v>0</v>
      </c>
      <c r="E56" s="95">
        <v>0</v>
      </c>
      <c r="F56" s="114">
        <f t="shared" si="3"/>
        <v>2</v>
      </c>
      <c r="G56" s="11"/>
      <c r="H56" s="11"/>
    </row>
    <row r="57" spans="1:8" s="88" customFormat="1" ht="15" customHeight="1">
      <c r="A57" s="62"/>
      <c r="B57" s="62" t="s">
        <v>3293</v>
      </c>
      <c r="C57" s="95">
        <v>3</v>
      </c>
      <c r="D57" s="95">
        <v>0</v>
      </c>
      <c r="E57" s="95">
        <v>0</v>
      </c>
      <c r="F57" s="114">
        <f t="shared" si="3"/>
        <v>3</v>
      </c>
      <c r="G57" s="11"/>
      <c r="H57" s="11"/>
    </row>
    <row r="58" spans="1:8" s="88" customFormat="1" ht="15" customHeight="1">
      <c r="A58" s="62"/>
      <c r="B58" s="62" t="s">
        <v>3294</v>
      </c>
      <c r="C58" s="95">
        <v>7</v>
      </c>
      <c r="D58" s="95">
        <v>0</v>
      </c>
      <c r="E58" s="95">
        <v>0</v>
      </c>
      <c r="F58" s="114">
        <f t="shared" si="3"/>
        <v>7</v>
      </c>
      <c r="G58" s="11"/>
      <c r="H58" s="11"/>
    </row>
    <row r="59" spans="1:8" s="88" customFormat="1" ht="15" customHeight="1">
      <c r="A59" s="62"/>
      <c r="B59" s="62" t="s">
        <v>3511</v>
      </c>
      <c r="C59" s="95">
        <v>1</v>
      </c>
      <c r="D59" s="95">
        <v>0</v>
      </c>
      <c r="E59" s="95">
        <v>0</v>
      </c>
      <c r="F59" s="114">
        <f t="shared" si="3"/>
        <v>1</v>
      </c>
      <c r="G59" s="11"/>
      <c r="H59" s="11"/>
    </row>
    <row r="60" spans="1:8" s="88" customFormat="1" ht="15" customHeight="1">
      <c r="A60" s="62"/>
      <c r="B60" s="62" t="s">
        <v>3295</v>
      </c>
      <c r="C60" s="95">
        <v>13</v>
      </c>
      <c r="D60" s="95">
        <v>0</v>
      </c>
      <c r="E60" s="95">
        <v>0</v>
      </c>
      <c r="F60" s="114">
        <f t="shared" si="3"/>
        <v>13</v>
      </c>
      <c r="G60" s="11"/>
      <c r="H60" s="11"/>
    </row>
    <row r="61" spans="1:8" s="88" customFormat="1" ht="15" customHeight="1">
      <c r="A61" s="62"/>
      <c r="B61" s="62" t="s">
        <v>3296</v>
      </c>
      <c r="C61" s="95">
        <v>13</v>
      </c>
      <c r="D61" s="95">
        <v>0</v>
      </c>
      <c r="E61" s="95">
        <v>0</v>
      </c>
      <c r="F61" s="114">
        <f t="shared" si="3"/>
        <v>13</v>
      </c>
      <c r="G61" s="11"/>
      <c r="H61" s="11"/>
    </row>
    <row r="62" spans="1:8" s="88" customFormat="1" ht="15" customHeight="1">
      <c r="A62" s="62"/>
      <c r="B62" s="62" t="s">
        <v>3297</v>
      </c>
      <c r="C62" s="95">
        <v>17</v>
      </c>
      <c r="D62" s="95">
        <v>0</v>
      </c>
      <c r="E62" s="95">
        <v>1</v>
      </c>
      <c r="F62" s="114">
        <f t="shared" si="3"/>
        <v>18</v>
      </c>
      <c r="G62" s="11"/>
      <c r="H62" s="11"/>
    </row>
    <row r="63" spans="1:8" s="88" customFormat="1" ht="15" customHeight="1">
      <c r="A63" s="62"/>
      <c r="B63" s="62" t="s">
        <v>3298</v>
      </c>
      <c r="C63" s="95">
        <v>10</v>
      </c>
      <c r="D63" s="95">
        <v>1</v>
      </c>
      <c r="E63" s="95">
        <v>0</v>
      </c>
      <c r="F63" s="114">
        <f t="shared" si="3"/>
        <v>11</v>
      </c>
      <c r="G63" s="11"/>
      <c r="H63" s="11"/>
    </row>
    <row r="64" spans="1:8" s="88" customFormat="1" ht="15" customHeight="1">
      <c r="A64" s="62"/>
      <c r="B64" s="62" t="s">
        <v>3299</v>
      </c>
      <c r="C64" s="95">
        <v>13</v>
      </c>
      <c r="D64" s="95">
        <v>0</v>
      </c>
      <c r="E64" s="95">
        <v>0</v>
      </c>
      <c r="F64" s="114">
        <f t="shared" si="3"/>
        <v>13</v>
      </c>
      <c r="G64" s="11"/>
      <c r="H64" s="11"/>
    </row>
    <row r="65" spans="1:8" s="88" customFormat="1" ht="15" customHeight="1">
      <c r="A65" s="62"/>
      <c r="B65" s="62" t="s">
        <v>3300</v>
      </c>
      <c r="C65" s="95">
        <v>6</v>
      </c>
      <c r="D65" s="95">
        <v>0</v>
      </c>
      <c r="E65" s="95">
        <v>0</v>
      </c>
      <c r="F65" s="114">
        <f t="shared" si="3"/>
        <v>6</v>
      </c>
      <c r="G65" s="11"/>
      <c r="H65" s="11"/>
    </row>
    <row r="66" spans="1:8" s="88" customFormat="1" ht="15" customHeight="1">
      <c r="A66" s="62"/>
      <c r="B66" s="62" t="s">
        <v>3670</v>
      </c>
      <c r="C66" s="95">
        <v>1</v>
      </c>
      <c r="D66" s="95">
        <v>0</v>
      </c>
      <c r="E66" s="95">
        <v>0</v>
      </c>
      <c r="F66" s="114">
        <f t="shared" si="3"/>
        <v>1</v>
      </c>
      <c r="G66" s="11"/>
      <c r="H66" s="11"/>
    </row>
    <row r="67" spans="1:8" s="88" customFormat="1" ht="15" customHeight="1">
      <c r="A67" s="62"/>
      <c r="B67" s="62" t="s">
        <v>3618</v>
      </c>
      <c r="C67" s="95">
        <v>1</v>
      </c>
      <c r="D67" s="95">
        <v>0</v>
      </c>
      <c r="E67" s="95">
        <v>0</v>
      </c>
      <c r="F67" s="114">
        <f t="shared" si="3"/>
        <v>1</v>
      </c>
      <c r="G67" s="11"/>
      <c r="H67" s="11"/>
    </row>
    <row r="68" spans="1:8" s="88" customFormat="1" ht="15" customHeight="1">
      <c r="A68" s="62"/>
      <c r="B68" s="62" t="s">
        <v>3301</v>
      </c>
      <c r="C68" s="95">
        <v>2</v>
      </c>
      <c r="D68" s="95">
        <v>0</v>
      </c>
      <c r="E68" s="95">
        <v>0</v>
      </c>
      <c r="F68" s="114">
        <f t="shared" si="3"/>
        <v>2</v>
      </c>
      <c r="G68" s="11"/>
      <c r="H68" s="11"/>
    </row>
    <row r="69" spans="1:8" s="88" customFormat="1" ht="15" customHeight="1">
      <c r="A69" s="62"/>
      <c r="B69" s="62" t="s">
        <v>3526</v>
      </c>
      <c r="C69" s="95">
        <v>2</v>
      </c>
      <c r="D69" s="95">
        <v>1</v>
      </c>
      <c r="E69" s="95">
        <v>0</v>
      </c>
      <c r="F69" s="114">
        <f t="shared" si="3"/>
        <v>3</v>
      </c>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18" activePane="bottomLeft" state="frozen"/>
      <selection pane="bottomLeft" activeCell="B38" sqref="B38:D48"/>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268" t="s">
        <v>33</v>
      </c>
      <c r="B1" s="269"/>
      <c r="C1" s="281"/>
      <c r="D1" s="281"/>
      <c r="E1" s="1"/>
      <c r="G1" s="271" t="s">
        <v>102</v>
      </c>
      <c r="H1" s="271"/>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276" t="s">
        <v>3676</v>
      </c>
      <c r="B6" s="277"/>
      <c r="C6" s="9"/>
      <c r="D6" s="9"/>
    </row>
    <row r="7" spans="1:13" s="67" customFormat="1" ht="21.9" customHeight="1">
      <c r="A7" s="278"/>
      <c r="B7" s="280"/>
      <c r="C7" s="280"/>
      <c r="D7" s="280"/>
      <c r="E7" s="130"/>
    </row>
    <row r="8" spans="1:13" s="67" customFormat="1" ht="21.9" customHeight="1">
      <c r="A8" s="283"/>
      <c r="B8" s="45" t="s">
        <v>35</v>
      </c>
      <c r="C8" s="45" t="s">
        <v>36</v>
      </c>
      <c r="D8" s="45" t="s">
        <v>37</v>
      </c>
      <c r="E8" s="45" t="s">
        <v>38</v>
      </c>
    </row>
    <row r="9" spans="1:13" s="34" customFormat="1" ht="27" customHeight="1">
      <c r="A9" s="72" t="s">
        <v>38</v>
      </c>
      <c r="B9" s="135">
        <f>SUM(B10:B21)</f>
        <v>3227</v>
      </c>
      <c r="C9" s="135">
        <f>SUM(C10:C21)</f>
        <v>29</v>
      </c>
      <c r="D9" s="135">
        <f>SUM(D10:D21)</f>
        <v>6</v>
      </c>
      <c r="E9" s="135">
        <f>SUM(E10:E21)</f>
        <v>3262</v>
      </c>
      <c r="F9" s="33"/>
      <c r="G9" s="33"/>
      <c r="H9" s="33"/>
      <c r="I9" s="33"/>
      <c r="J9" s="33"/>
      <c r="K9" s="33"/>
      <c r="L9" s="33"/>
      <c r="M9" s="33"/>
    </row>
    <row r="10" spans="1:13" ht="15" customHeight="1">
      <c r="A10" s="73" t="s">
        <v>3247</v>
      </c>
      <c r="B10" s="136">
        <v>37</v>
      </c>
      <c r="C10" s="136">
        <v>0</v>
      </c>
      <c r="D10" s="136">
        <v>0</v>
      </c>
      <c r="E10" s="114">
        <f>SUM(B10:D10)</f>
        <v>37</v>
      </c>
      <c r="G10" s="246"/>
      <c r="H10" s="35"/>
      <c r="I10" s="35"/>
      <c r="J10" s="35"/>
      <c r="K10" s="35"/>
      <c r="L10" s="35"/>
      <c r="M10" s="35"/>
    </row>
    <row r="11" spans="1:13" ht="15" customHeight="1">
      <c r="A11" s="73" t="s">
        <v>3248</v>
      </c>
      <c r="B11" s="136">
        <v>211</v>
      </c>
      <c r="C11" s="136">
        <v>2</v>
      </c>
      <c r="D11" s="136">
        <v>0</v>
      </c>
      <c r="E11" s="114">
        <f>SUM(B11:D11)</f>
        <v>213</v>
      </c>
      <c r="G11" s="246"/>
      <c r="H11" s="35"/>
      <c r="I11" s="35"/>
      <c r="J11" s="35"/>
      <c r="K11" s="35"/>
      <c r="L11" s="35"/>
      <c r="M11" s="35"/>
    </row>
    <row r="12" spans="1:13" ht="15" customHeight="1">
      <c r="A12" s="73" t="s">
        <v>3249</v>
      </c>
      <c r="B12" s="136">
        <v>235</v>
      </c>
      <c r="C12" s="136">
        <v>1</v>
      </c>
      <c r="D12" s="136">
        <v>0</v>
      </c>
      <c r="E12" s="114">
        <f t="shared" ref="E12:E20" si="0">SUM(B12:D12)</f>
        <v>236</v>
      </c>
      <c r="G12" s="246"/>
      <c r="H12" s="35"/>
      <c r="I12" s="35"/>
      <c r="J12" s="35"/>
      <c r="K12" s="35"/>
      <c r="L12" s="35"/>
      <c r="M12" s="35"/>
    </row>
    <row r="13" spans="1:13" ht="15" customHeight="1">
      <c r="A13" s="73" t="s">
        <v>3250</v>
      </c>
      <c r="B13" s="136">
        <v>278</v>
      </c>
      <c r="C13" s="136">
        <v>1</v>
      </c>
      <c r="D13" s="136">
        <v>0</v>
      </c>
      <c r="E13" s="114">
        <f t="shared" si="0"/>
        <v>279</v>
      </c>
      <c r="G13" s="246"/>
      <c r="H13" s="35"/>
      <c r="I13" s="35"/>
      <c r="J13" s="35"/>
      <c r="K13" s="35"/>
      <c r="L13" s="35"/>
      <c r="M13" s="35"/>
    </row>
    <row r="14" spans="1:13" ht="15" customHeight="1">
      <c r="A14" s="73" t="s">
        <v>3251</v>
      </c>
      <c r="B14" s="136">
        <v>401</v>
      </c>
      <c r="C14" s="136">
        <v>4</v>
      </c>
      <c r="D14" s="136">
        <v>1</v>
      </c>
      <c r="E14" s="114">
        <f t="shared" si="0"/>
        <v>406</v>
      </c>
      <c r="G14" s="246"/>
      <c r="H14" s="35"/>
      <c r="I14" s="35"/>
      <c r="J14" s="35"/>
      <c r="K14" s="35"/>
      <c r="L14" s="35"/>
      <c r="M14" s="35"/>
    </row>
    <row r="15" spans="1:13" ht="15" customHeight="1">
      <c r="A15" s="73" t="s">
        <v>3252</v>
      </c>
      <c r="B15" s="136">
        <v>516</v>
      </c>
      <c r="C15" s="136">
        <v>4</v>
      </c>
      <c r="D15" s="136">
        <v>0</v>
      </c>
      <c r="E15" s="114">
        <f t="shared" si="0"/>
        <v>520</v>
      </c>
      <c r="G15" s="246"/>
      <c r="H15" s="35"/>
      <c r="I15" s="35"/>
      <c r="J15" s="35"/>
      <c r="K15" s="35"/>
      <c r="L15" s="35"/>
      <c r="M15" s="35"/>
    </row>
    <row r="16" spans="1:13" ht="15" customHeight="1">
      <c r="A16" s="73" t="s">
        <v>3253</v>
      </c>
      <c r="B16" s="136">
        <v>506</v>
      </c>
      <c r="C16" s="136">
        <v>6</v>
      </c>
      <c r="D16" s="136">
        <v>0</v>
      </c>
      <c r="E16" s="114">
        <f t="shared" si="0"/>
        <v>512</v>
      </c>
      <c r="G16" s="246"/>
      <c r="H16" s="35"/>
      <c r="I16" s="35"/>
      <c r="J16" s="35"/>
      <c r="K16" s="35"/>
      <c r="L16" s="35"/>
      <c r="M16" s="35"/>
    </row>
    <row r="17" spans="1:13" ht="15" customHeight="1">
      <c r="A17" s="73" t="s">
        <v>3254</v>
      </c>
      <c r="B17" s="136">
        <v>449</v>
      </c>
      <c r="C17" s="136">
        <v>5</v>
      </c>
      <c r="D17" s="136">
        <v>2</v>
      </c>
      <c r="E17" s="114">
        <f t="shared" si="0"/>
        <v>456</v>
      </c>
      <c r="G17" s="246"/>
      <c r="H17" s="35"/>
      <c r="I17" s="35"/>
      <c r="J17" s="35"/>
      <c r="K17" s="35"/>
      <c r="L17" s="35"/>
      <c r="M17" s="35"/>
    </row>
    <row r="18" spans="1:13" ht="15" customHeight="1">
      <c r="A18" s="73" t="s">
        <v>3255</v>
      </c>
      <c r="B18" s="136">
        <v>392</v>
      </c>
      <c r="C18" s="136">
        <v>4</v>
      </c>
      <c r="D18" s="136">
        <v>0</v>
      </c>
      <c r="E18" s="114">
        <f t="shared" si="0"/>
        <v>396</v>
      </c>
      <c r="G18" s="246"/>
      <c r="H18" s="35"/>
      <c r="I18" s="35"/>
      <c r="J18" s="35"/>
      <c r="K18" s="35"/>
      <c r="L18" s="35"/>
      <c r="M18" s="35"/>
    </row>
    <row r="19" spans="1:13" ht="15" customHeight="1">
      <c r="A19" s="73" t="s">
        <v>3256</v>
      </c>
      <c r="B19" s="136">
        <v>184</v>
      </c>
      <c r="C19" s="136">
        <v>2</v>
      </c>
      <c r="D19" s="136">
        <v>3</v>
      </c>
      <c r="E19" s="114">
        <f t="shared" si="0"/>
        <v>189</v>
      </c>
      <c r="G19" s="246"/>
      <c r="H19" s="35"/>
      <c r="I19" s="35"/>
      <c r="J19" s="35"/>
      <c r="K19" s="35"/>
      <c r="L19" s="35"/>
      <c r="M19" s="35"/>
    </row>
    <row r="20" spans="1:13" ht="15" customHeight="1">
      <c r="A20" s="73" t="s">
        <v>3554</v>
      </c>
      <c r="B20" s="136">
        <v>18</v>
      </c>
      <c r="C20" s="136">
        <v>0</v>
      </c>
      <c r="D20" s="136">
        <v>0</v>
      </c>
      <c r="E20" s="114">
        <f t="shared" si="0"/>
        <v>18</v>
      </c>
      <c r="G20" s="246"/>
      <c r="H20" s="35"/>
      <c r="I20" s="35"/>
      <c r="J20" s="35"/>
      <c r="K20" s="35"/>
      <c r="L20" s="35"/>
      <c r="M20" s="35"/>
    </row>
    <row r="21" spans="1:13" ht="15" customHeight="1">
      <c r="A21" s="73"/>
      <c r="B21" s="136"/>
      <c r="C21" s="136"/>
      <c r="D21" s="136"/>
      <c r="E21" s="114"/>
      <c r="G21" s="247"/>
      <c r="H21" s="35"/>
      <c r="I21" s="35"/>
      <c r="J21" s="35"/>
      <c r="K21" s="35"/>
      <c r="L21" s="35"/>
      <c r="M21" s="35"/>
    </row>
    <row r="22" spans="1:13" s="34" customFormat="1" ht="12" customHeight="1">
      <c r="A22" s="74"/>
      <c r="B22" s="137"/>
      <c r="C22" s="137"/>
      <c r="D22" s="137"/>
      <c r="E22" s="114"/>
      <c r="G22" s="248"/>
      <c r="H22" s="35"/>
      <c r="I22" s="35"/>
      <c r="J22" s="35"/>
      <c r="K22" s="35"/>
      <c r="L22" s="35"/>
      <c r="M22" s="35"/>
    </row>
    <row r="23" spans="1:13" ht="15" customHeight="1">
      <c r="A23" s="75" t="s">
        <v>51</v>
      </c>
      <c r="B23" s="136">
        <f>SUM(B24:B34)</f>
        <v>2309</v>
      </c>
      <c r="C23" s="136">
        <f>SUM(C24:C34)</f>
        <v>27</v>
      </c>
      <c r="D23" s="136">
        <f>SUM(D24:D34)</f>
        <v>6</v>
      </c>
      <c r="E23" s="135">
        <f>SUM(E24:E35)</f>
        <v>2342</v>
      </c>
      <c r="G23" s="35"/>
      <c r="H23" s="35"/>
      <c r="I23" s="35"/>
      <c r="J23" s="35"/>
      <c r="K23" s="35"/>
      <c r="L23" s="35"/>
      <c r="M23" s="35"/>
    </row>
    <row r="24" spans="1:13" ht="15" customHeight="1">
      <c r="A24" s="73" t="s">
        <v>3247</v>
      </c>
      <c r="B24" s="136">
        <v>33</v>
      </c>
      <c r="C24" s="136">
        <v>0</v>
      </c>
      <c r="D24" s="136">
        <v>0</v>
      </c>
      <c r="E24" s="114">
        <f t="shared" ref="E24:E34" si="1">SUM(B24:D24)</f>
        <v>33</v>
      </c>
      <c r="G24" s="246"/>
      <c r="H24" s="35"/>
      <c r="I24" s="35"/>
      <c r="J24" s="35"/>
      <c r="K24" s="35"/>
      <c r="L24" s="35"/>
      <c r="M24" s="35"/>
    </row>
    <row r="25" spans="1:13" ht="15" customHeight="1">
      <c r="A25" s="73" t="s">
        <v>3248</v>
      </c>
      <c r="B25" s="136">
        <v>173</v>
      </c>
      <c r="C25" s="136">
        <v>2</v>
      </c>
      <c r="D25" s="136">
        <v>0</v>
      </c>
      <c r="E25" s="114">
        <f t="shared" si="1"/>
        <v>175</v>
      </c>
      <c r="G25" s="246"/>
      <c r="H25" s="35"/>
      <c r="I25" s="35"/>
      <c r="J25" s="35"/>
      <c r="K25" s="35"/>
      <c r="L25" s="35"/>
      <c r="M25" s="35"/>
    </row>
    <row r="26" spans="1:13" ht="15" customHeight="1">
      <c r="A26" s="73" t="s">
        <v>3249</v>
      </c>
      <c r="B26" s="136">
        <v>172</v>
      </c>
      <c r="C26" s="136">
        <v>1</v>
      </c>
      <c r="D26" s="136">
        <v>0</v>
      </c>
      <c r="E26" s="114">
        <f t="shared" si="1"/>
        <v>173</v>
      </c>
      <c r="G26" s="246"/>
      <c r="H26" s="35"/>
      <c r="I26" s="35"/>
      <c r="J26" s="35"/>
      <c r="K26" s="35"/>
      <c r="L26" s="35"/>
      <c r="M26" s="35"/>
    </row>
    <row r="27" spans="1:13" ht="15" customHeight="1">
      <c r="A27" s="73" t="s">
        <v>3250</v>
      </c>
      <c r="B27" s="136">
        <v>211</v>
      </c>
      <c r="C27" s="136">
        <v>1</v>
      </c>
      <c r="D27" s="136">
        <v>0</v>
      </c>
      <c r="E27" s="114">
        <f t="shared" si="1"/>
        <v>212</v>
      </c>
      <c r="G27" s="246"/>
      <c r="H27" s="35"/>
      <c r="I27" s="35"/>
      <c r="J27" s="35"/>
      <c r="K27" s="35"/>
      <c r="L27" s="35"/>
      <c r="M27" s="35"/>
    </row>
    <row r="28" spans="1:13" ht="15" customHeight="1">
      <c r="A28" s="73" t="s">
        <v>3251</v>
      </c>
      <c r="B28" s="136">
        <v>304</v>
      </c>
      <c r="C28" s="136">
        <v>4</v>
      </c>
      <c r="D28" s="136">
        <v>1</v>
      </c>
      <c r="E28" s="114">
        <f t="shared" si="1"/>
        <v>309</v>
      </c>
      <c r="G28" s="246"/>
      <c r="H28" s="35"/>
      <c r="I28" s="35"/>
      <c r="J28" s="35"/>
      <c r="K28" s="35"/>
      <c r="L28" s="35"/>
      <c r="M28" s="35"/>
    </row>
    <row r="29" spans="1:13" ht="15" customHeight="1">
      <c r="A29" s="73" t="s">
        <v>3252</v>
      </c>
      <c r="B29" s="136">
        <v>356</v>
      </c>
      <c r="C29" s="136">
        <v>4</v>
      </c>
      <c r="D29" s="136">
        <v>0</v>
      </c>
      <c r="E29" s="114">
        <f t="shared" si="1"/>
        <v>360</v>
      </c>
      <c r="G29" s="246"/>
      <c r="H29" s="35"/>
      <c r="I29" s="35"/>
      <c r="J29" s="35"/>
      <c r="K29" s="35"/>
      <c r="L29" s="35"/>
      <c r="M29" s="35"/>
    </row>
    <row r="30" spans="1:13" ht="15" customHeight="1">
      <c r="A30" s="73" t="s">
        <v>3253</v>
      </c>
      <c r="B30" s="136">
        <v>361</v>
      </c>
      <c r="C30" s="136">
        <v>6</v>
      </c>
      <c r="D30" s="136">
        <v>0</v>
      </c>
      <c r="E30" s="114">
        <f t="shared" si="1"/>
        <v>367</v>
      </c>
      <c r="G30" s="246"/>
      <c r="H30" s="35"/>
      <c r="I30" s="35"/>
      <c r="J30" s="35"/>
      <c r="K30" s="35"/>
      <c r="L30" s="35"/>
      <c r="M30" s="35"/>
    </row>
    <row r="31" spans="1:13" ht="15" customHeight="1">
      <c r="A31" s="73" t="s">
        <v>3254</v>
      </c>
      <c r="B31" s="136">
        <v>310</v>
      </c>
      <c r="C31" s="136">
        <v>5</v>
      </c>
      <c r="D31" s="136">
        <v>2</v>
      </c>
      <c r="E31" s="114">
        <f t="shared" si="1"/>
        <v>317</v>
      </c>
      <c r="G31" s="246"/>
      <c r="H31" s="35"/>
      <c r="I31" s="35"/>
      <c r="J31" s="35"/>
      <c r="K31" s="35"/>
      <c r="L31" s="35"/>
      <c r="M31" s="35"/>
    </row>
    <row r="32" spans="1:13" ht="15" customHeight="1">
      <c r="A32" s="73" t="s">
        <v>3255</v>
      </c>
      <c r="B32" s="136">
        <v>260</v>
      </c>
      <c r="C32" s="136">
        <v>2</v>
      </c>
      <c r="D32" s="136">
        <v>0</v>
      </c>
      <c r="E32" s="114">
        <f t="shared" si="1"/>
        <v>262</v>
      </c>
      <c r="G32" s="246"/>
      <c r="H32" s="35"/>
      <c r="I32" s="35"/>
      <c r="J32" s="35"/>
      <c r="K32" s="35"/>
      <c r="L32" s="35"/>
      <c r="M32" s="35"/>
    </row>
    <row r="33" spans="1:13" ht="15" customHeight="1">
      <c r="A33" s="73" t="s">
        <v>3256</v>
      </c>
      <c r="B33" s="136">
        <v>117</v>
      </c>
      <c r="C33" s="136">
        <v>2</v>
      </c>
      <c r="D33" s="136">
        <v>3</v>
      </c>
      <c r="E33" s="114">
        <f t="shared" si="1"/>
        <v>122</v>
      </c>
      <c r="G33" s="246"/>
      <c r="H33" s="35"/>
      <c r="I33" s="35"/>
      <c r="J33" s="35"/>
      <c r="K33" s="35"/>
      <c r="L33" s="35"/>
      <c r="M33" s="35"/>
    </row>
    <row r="34" spans="1:13" ht="15" customHeight="1">
      <c r="A34" s="73" t="s">
        <v>3554</v>
      </c>
      <c r="B34" s="136">
        <v>12</v>
      </c>
      <c r="C34" s="136">
        <v>0</v>
      </c>
      <c r="D34" s="136">
        <v>0</v>
      </c>
      <c r="E34" s="114">
        <f t="shared" si="1"/>
        <v>12</v>
      </c>
      <c r="G34" s="246"/>
      <c r="H34" s="35"/>
      <c r="I34" s="35"/>
      <c r="J34" s="35"/>
      <c r="K34" s="35"/>
      <c r="L34" s="35"/>
      <c r="M34" s="35"/>
    </row>
    <row r="35" spans="1:13" ht="15" customHeight="1">
      <c r="A35" s="73"/>
      <c r="B35" s="136"/>
      <c r="C35" s="136"/>
      <c r="D35" s="136"/>
      <c r="E35" s="114"/>
      <c r="F35" s="33"/>
      <c r="G35" s="249"/>
      <c r="H35" s="249"/>
      <c r="I35" s="249"/>
      <c r="J35" s="249"/>
      <c r="K35" s="33"/>
      <c r="L35" s="33"/>
      <c r="M35" s="33"/>
    </row>
    <row r="36" spans="1:13" ht="15" customHeight="1">
      <c r="A36" s="73"/>
      <c r="B36" s="136"/>
      <c r="C36" s="136"/>
      <c r="D36" s="136"/>
      <c r="E36" s="114"/>
      <c r="G36" s="249"/>
      <c r="H36" s="249"/>
      <c r="I36" s="249"/>
      <c r="J36" s="249"/>
      <c r="K36" s="35"/>
      <c r="L36" s="35"/>
      <c r="M36" s="35"/>
    </row>
    <row r="37" spans="1:13" ht="15" customHeight="1">
      <c r="A37" s="75" t="s">
        <v>52</v>
      </c>
      <c r="B37" s="136">
        <f>SUM(B38:B48)</f>
        <v>918</v>
      </c>
      <c r="C37" s="136">
        <f>SUM(C38:C48)</f>
        <v>2</v>
      </c>
      <c r="D37" s="136">
        <f>SUM(D38:D48)</f>
        <v>0</v>
      </c>
      <c r="E37" s="135">
        <f>SUM(E38:E49)</f>
        <v>920</v>
      </c>
      <c r="G37" s="35"/>
      <c r="H37" s="35"/>
      <c r="I37" s="35"/>
      <c r="J37" s="35"/>
      <c r="K37" s="35"/>
      <c r="L37" s="35"/>
      <c r="M37" s="35"/>
    </row>
    <row r="38" spans="1:13" ht="15" customHeight="1">
      <c r="A38" s="73" t="s">
        <v>3247</v>
      </c>
      <c r="B38" s="136">
        <v>4</v>
      </c>
      <c r="C38" s="136">
        <v>0</v>
      </c>
      <c r="D38" s="136">
        <v>0</v>
      </c>
      <c r="E38" s="114">
        <f t="shared" ref="E38:E48" si="2">SUM(B38:D38)</f>
        <v>4</v>
      </c>
      <c r="G38" s="35"/>
      <c r="H38" s="35"/>
      <c r="I38" s="35"/>
      <c r="J38" s="35"/>
      <c r="K38" s="35"/>
      <c r="L38" s="35"/>
      <c r="M38" s="35"/>
    </row>
    <row r="39" spans="1:13" ht="15" customHeight="1">
      <c r="A39" s="73" t="s">
        <v>3248</v>
      </c>
      <c r="B39" s="136">
        <v>38</v>
      </c>
      <c r="C39" s="136">
        <v>0</v>
      </c>
      <c r="D39" s="136">
        <v>0</v>
      </c>
      <c r="E39" s="114">
        <f t="shared" si="2"/>
        <v>38</v>
      </c>
      <c r="G39" s="35"/>
      <c r="H39" s="35"/>
      <c r="I39" s="35"/>
      <c r="J39" s="35"/>
      <c r="K39" s="35"/>
      <c r="L39" s="35"/>
      <c r="M39" s="35"/>
    </row>
    <row r="40" spans="1:13" ht="15" customHeight="1">
      <c r="A40" s="73" t="s">
        <v>3249</v>
      </c>
      <c r="B40" s="136">
        <v>63</v>
      </c>
      <c r="C40" s="136">
        <v>0</v>
      </c>
      <c r="D40" s="136">
        <v>0</v>
      </c>
      <c r="E40" s="114">
        <f t="shared" si="2"/>
        <v>63</v>
      </c>
      <c r="G40" s="35"/>
      <c r="H40" s="35"/>
      <c r="I40" s="35"/>
      <c r="J40" s="35"/>
      <c r="K40" s="35"/>
      <c r="L40" s="35"/>
      <c r="M40" s="35"/>
    </row>
    <row r="41" spans="1:13" ht="15" customHeight="1">
      <c r="A41" s="73" t="s">
        <v>3250</v>
      </c>
      <c r="B41" s="136">
        <v>67</v>
      </c>
      <c r="C41" s="136">
        <v>0</v>
      </c>
      <c r="D41" s="136">
        <v>0</v>
      </c>
      <c r="E41" s="114">
        <f t="shared" si="2"/>
        <v>67</v>
      </c>
      <c r="G41" s="35"/>
      <c r="H41" s="35"/>
      <c r="I41" s="35"/>
      <c r="J41" s="35"/>
      <c r="K41" s="35"/>
      <c r="L41" s="35"/>
      <c r="M41" s="35"/>
    </row>
    <row r="42" spans="1:13" s="34" customFormat="1" ht="15" customHeight="1">
      <c r="A42" s="73" t="s">
        <v>3251</v>
      </c>
      <c r="B42" s="136">
        <v>97</v>
      </c>
      <c r="C42" s="136">
        <v>0</v>
      </c>
      <c r="D42" s="136">
        <v>0</v>
      </c>
      <c r="E42" s="114">
        <f t="shared" si="2"/>
        <v>97</v>
      </c>
      <c r="F42" s="2"/>
      <c r="G42" s="35"/>
      <c r="H42" s="35"/>
      <c r="I42" s="35"/>
      <c r="J42" s="35"/>
      <c r="K42" s="35"/>
      <c r="L42" s="35"/>
      <c r="M42" s="35"/>
    </row>
    <row r="43" spans="1:13" ht="15" customHeight="1">
      <c r="A43" s="73" t="s">
        <v>3252</v>
      </c>
      <c r="B43" s="136">
        <v>160</v>
      </c>
      <c r="C43" s="136">
        <v>0</v>
      </c>
      <c r="D43" s="136">
        <v>0</v>
      </c>
      <c r="E43" s="114">
        <f t="shared" si="2"/>
        <v>160</v>
      </c>
      <c r="G43" s="35"/>
      <c r="H43" s="35"/>
      <c r="I43" s="35"/>
      <c r="J43" s="35"/>
      <c r="K43" s="35"/>
      <c r="L43" s="35"/>
      <c r="M43" s="35"/>
    </row>
    <row r="44" spans="1:13" s="34" customFormat="1" ht="15" customHeight="1">
      <c r="A44" s="73" t="s">
        <v>3253</v>
      </c>
      <c r="B44" s="136">
        <v>145</v>
      </c>
      <c r="C44" s="136">
        <v>0</v>
      </c>
      <c r="D44" s="136">
        <v>0</v>
      </c>
      <c r="E44" s="114">
        <f t="shared" si="2"/>
        <v>145</v>
      </c>
      <c r="G44" s="35"/>
      <c r="H44" s="35"/>
      <c r="I44" s="35"/>
      <c r="J44" s="35"/>
      <c r="K44" s="35"/>
      <c r="L44" s="35"/>
      <c r="M44" s="35"/>
    </row>
    <row r="45" spans="1:13" ht="15" customHeight="1">
      <c r="A45" s="73" t="s">
        <v>3254</v>
      </c>
      <c r="B45" s="136">
        <v>139</v>
      </c>
      <c r="C45" s="136">
        <v>0</v>
      </c>
      <c r="D45" s="136">
        <v>0</v>
      </c>
      <c r="E45" s="114">
        <f t="shared" si="2"/>
        <v>139</v>
      </c>
      <c r="G45" s="35"/>
      <c r="H45" s="35"/>
      <c r="I45" s="35"/>
      <c r="J45" s="35"/>
      <c r="K45" s="35"/>
      <c r="L45" s="35"/>
      <c r="M45" s="35"/>
    </row>
    <row r="46" spans="1:13" s="34" customFormat="1" ht="15" customHeight="1">
      <c r="A46" s="73" t="s">
        <v>3255</v>
      </c>
      <c r="B46" s="136">
        <v>132</v>
      </c>
      <c r="C46" s="136">
        <v>2</v>
      </c>
      <c r="D46" s="136">
        <v>0</v>
      </c>
      <c r="E46" s="114">
        <f t="shared" si="2"/>
        <v>134</v>
      </c>
      <c r="G46" s="35"/>
      <c r="H46" s="35"/>
      <c r="I46" s="35"/>
      <c r="J46" s="35"/>
      <c r="K46" s="35"/>
      <c r="L46" s="35"/>
      <c r="M46" s="35"/>
    </row>
    <row r="47" spans="1:13" ht="15" customHeight="1">
      <c r="A47" s="73" t="s">
        <v>3256</v>
      </c>
      <c r="B47" s="136">
        <v>67</v>
      </c>
      <c r="C47" s="136">
        <v>0</v>
      </c>
      <c r="D47" s="136">
        <v>0</v>
      </c>
      <c r="E47" s="114">
        <f t="shared" si="2"/>
        <v>67</v>
      </c>
      <c r="G47" s="35"/>
      <c r="H47" s="35"/>
      <c r="I47" s="35"/>
      <c r="J47" s="35"/>
      <c r="K47" s="35"/>
      <c r="L47" s="35"/>
      <c r="M47" s="35"/>
    </row>
    <row r="48" spans="1:13" ht="15" customHeight="1">
      <c r="A48" s="73" t="s">
        <v>3554</v>
      </c>
      <c r="B48" s="136">
        <v>6</v>
      </c>
      <c r="C48" s="136">
        <v>0</v>
      </c>
      <c r="D48" s="136">
        <v>0</v>
      </c>
      <c r="E48" s="114">
        <f t="shared" si="2"/>
        <v>6</v>
      </c>
      <c r="F48" s="34"/>
      <c r="G48" s="35"/>
      <c r="H48" s="35"/>
      <c r="I48" s="35"/>
      <c r="J48" s="35"/>
      <c r="K48" s="35"/>
      <c r="L48" s="35"/>
      <c r="M48" s="35"/>
    </row>
    <row r="49" spans="1:13" s="34" customFormat="1" ht="15" customHeight="1">
      <c r="A49" s="73"/>
      <c r="B49" s="136"/>
      <c r="C49" s="136"/>
      <c r="D49" s="136"/>
      <c r="E49" s="114"/>
      <c r="G49" s="35"/>
      <c r="H49" s="35"/>
      <c r="I49" s="35"/>
      <c r="J49" s="35"/>
      <c r="K49" s="35"/>
      <c r="L49" s="35"/>
      <c r="M49" s="35"/>
    </row>
    <row r="50" spans="1:13" ht="15" customHeight="1">
      <c r="A50" s="73"/>
      <c r="B50" s="136"/>
      <c r="C50" s="136"/>
      <c r="D50" s="136"/>
      <c r="E50" s="114"/>
      <c r="G50" s="35"/>
      <c r="H50" s="35"/>
      <c r="I50" s="35"/>
      <c r="J50" s="35"/>
      <c r="K50" s="35"/>
      <c r="L50" s="35"/>
      <c r="M50" s="35"/>
    </row>
    <row r="51" spans="1:13" ht="11.25" customHeight="1">
      <c r="A51" s="76"/>
      <c r="B51" s="229"/>
      <c r="C51" s="229"/>
      <c r="D51" s="229"/>
      <c r="E51" s="76"/>
    </row>
    <row r="52" spans="1:13" ht="4.5" customHeight="1">
      <c r="E52" s="67"/>
      <c r="F52" s="11"/>
    </row>
    <row r="53" spans="1:13" ht="21" customHeight="1">
      <c r="A53" s="282"/>
      <c r="B53" s="282"/>
      <c r="C53" s="282"/>
      <c r="D53" s="282"/>
      <c r="E53" s="282"/>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2"/>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7"/>
  <sheetViews>
    <sheetView workbookViewId="0">
      <selection activeCell="B43" sqref="B43"/>
    </sheetView>
  </sheetViews>
  <sheetFormatPr baseColWidth="10" defaultColWidth="8.44140625" defaultRowHeight="13.2"/>
  <cols>
    <col min="1" max="1" width="20.5546875" style="77" customWidth="1"/>
    <col min="2" max="4" width="11.88671875" style="67" customWidth="1"/>
    <col min="5" max="5" width="9.5546875" style="11" customWidth="1"/>
    <col min="6" max="6" width="8.44140625" style="2"/>
    <col min="7" max="7" width="52.44140625" style="2" customWidth="1"/>
    <col min="8" max="16384" width="8.44140625" style="2"/>
  </cols>
  <sheetData>
    <row r="1" spans="1:13" ht="15.75" customHeight="1">
      <c r="A1" s="268" t="s">
        <v>33</v>
      </c>
      <c r="B1" s="269"/>
      <c r="C1" s="281"/>
      <c r="D1" s="281"/>
      <c r="E1" s="1"/>
      <c r="G1" s="271" t="s">
        <v>102</v>
      </c>
      <c r="H1" s="271"/>
    </row>
    <row r="2" spans="1:13" ht="5.25" customHeight="1">
      <c r="A2" s="3"/>
      <c r="B2" s="1"/>
      <c r="C2" s="1"/>
      <c r="D2" s="1"/>
      <c r="E2" s="1"/>
    </row>
    <row r="3" spans="1:13" s="67" customFormat="1" ht="15" customHeight="1">
      <c r="A3" s="42" t="s">
        <v>94</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276" t="s">
        <v>3676</v>
      </c>
      <c r="B6" s="277"/>
      <c r="C6" s="9"/>
      <c r="D6" s="9"/>
    </row>
    <row r="7" spans="1:13" s="67" customFormat="1" ht="21.9" customHeight="1">
      <c r="A7" s="278"/>
      <c r="B7" s="284"/>
      <c r="C7" s="284"/>
      <c r="D7" s="284"/>
      <c r="E7" s="130"/>
    </row>
    <row r="8" spans="1:13" s="67" customFormat="1" ht="21.9" customHeight="1">
      <c r="A8" s="283"/>
      <c r="B8" s="45" t="s">
        <v>35</v>
      </c>
      <c r="C8" s="45" t="s">
        <v>36</v>
      </c>
      <c r="D8" s="45" t="s">
        <v>37</v>
      </c>
      <c r="E8" s="45" t="s">
        <v>38</v>
      </c>
    </row>
    <row r="9" spans="1:13" s="34" customFormat="1" ht="27" customHeight="1">
      <c r="A9" s="72" t="s">
        <v>38</v>
      </c>
      <c r="B9" s="135">
        <f>SUM(B10:B20)</f>
        <v>268</v>
      </c>
      <c r="C9" s="135">
        <f t="shared" ref="C9:E9" si="0">SUM(C10:C20)</f>
        <v>5</v>
      </c>
      <c r="D9" s="135">
        <f t="shared" si="0"/>
        <v>1</v>
      </c>
      <c r="E9" s="135">
        <f t="shared" si="0"/>
        <v>274</v>
      </c>
      <c r="F9" s="33"/>
      <c r="G9" s="33"/>
      <c r="H9" s="33"/>
      <c r="I9" s="33"/>
      <c r="J9" s="33"/>
      <c r="K9" s="33"/>
      <c r="L9" s="33"/>
      <c r="M9" s="33"/>
    </row>
    <row r="10" spans="1:13" ht="15" customHeight="1">
      <c r="A10" s="73" t="s">
        <v>3247</v>
      </c>
      <c r="B10" s="219">
        <v>1</v>
      </c>
      <c r="C10" s="219">
        <v>0</v>
      </c>
      <c r="D10" s="219">
        <v>0</v>
      </c>
      <c r="E10" s="135">
        <f t="shared" ref="E10" si="1">SUM(B10:D10)</f>
        <v>1</v>
      </c>
      <c r="F10" s="33"/>
      <c r="G10" s="249"/>
      <c r="H10" s="249"/>
      <c r="I10" s="249"/>
      <c r="J10" s="249"/>
      <c r="K10" s="33"/>
      <c r="L10" s="33"/>
      <c r="M10" s="33"/>
    </row>
    <row r="11" spans="1:13" ht="15" customHeight="1">
      <c r="A11" s="73" t="s">
        <v>3248</v>
      </c>
      <c r="B11" s="219">
        <v>22</v>
      </c>
      <c r="C11" s="219">
        <v>1</v>
      </c>
      <c r="D11" s="219">
        <v>0</v>
      </c>
      <c r="E11" s="135">
        <f t="shared" ref="E11:E19" si="2">SUM(B11:D11)</f>
        <v>23</v>
      </c>
      <c r="F11" s="33"/>
      <c r="G11" s="249"/>
      <c r="H11" s="249"/>
      <c r="I11" s="249"/>
      <c r="J11" s="249"/>
      <c r="K11" s="33"/>
      <c r="L11" s="33"/>
      <c r="M11" s="33"/>
    </row>
    <row r="12" spans="1:13" ht="15" customHeight="1">
      <c r="A12" s="73" t="s">
        <v>3249</v>
      </c>
      <c r="B12" s="219">
        <v>34</v>
      </c>
      <c r="C12" s="219">
        <v>1</v>
      </c>
      <c r="D12" s="219">
        <v>0</v>
      </c>
      <c r="E12" s="135">
        <f t="shared" si="2"/>
        <v>35</v>
      </c>
      <c r="F12" s="33"/>
      <c r="G12" s="249"/>
      <c r="H12" s="249"/>
      <c r="I12" s="249"/>
      <c r="J12" s="249"/>
      <c r="K12" s="33"/>
      <c r="L12" s="33"/>
      <c r="M12" s="33"/>
    </row>
    <row r="13" spans="1:13" ht="15" customHeight="1">
      <c r="A13" s="73" t="s">
        <v>3250</v>
      </c>
      <c r="B13" s="219">
        <v>26</v>
      </c>
      <c r="C13" s="219">
        <v>0</v>
      </c>
      <c r="D13" s="219">
        <v>0</v>
      </c>
      <c r="E13" s="135">
        <f t="shared" si="2"/>
        <v>26</v>
      </c>
      <c r="F13" s="33"/>
      <c r="G13" s="249"/>
      <c r="H13" s="249"/>
      <c r="I13" s="249"/>
      <c r="J13" s="249"/>
      <c r="K13" s="33"/>
      <c r="L13" s="33"/>
      <c r="M13" s="33"/>
    </row>
    <row r="14" spans="1:13" s="34" customFormat="1" ht="15" customHeight="1">
      <c r="A14" s="73" t="s">
        <v>3251</v>
      </c>
      <c r="B14" s="219">
        <v>30</v>
      </c>
      <c r="C14" s="219">
        <v>0</v>
      </c>
      <c r="D14" s="219">
        <v>1</v>
      </c>
      <c r="E14" s="135">
        <f t="shared" si="2"/>
        <v>31</v>
      </c>
      <c r="F14" s="33"/>
      <c r="G14" s="249"/>
      <c r="H14" s="249"/>
      <c r="I14" s="249"/>
      <c r="J14" s="249"/>
      <c r="K14" s="33"/>
      <c r="L14" s="33"/>
      <c r="M14" s="33"/>
    </row>
    <row r="15" spans="1:13" ht="15" customHeight="1">
      <c r="A15" s="73" t="s">
        <v>3252</v>
      </c>
      <c r="B15" s="219">
        <v>46</v>
      </c>
      <c r="C15" s="219">
        <v>1</v>
      </c>
      <c r="D15" s="219">
        <v>0</v>
      </c>
      <c r="E15" s="135">
        <f t="shared" si="2"/>
        <v>47</v>
      </c>
      <c r="F15" s="33"/>
      <c r="G15" s="249"/>
      <c r="H15" s="249"/>
      <c r="I15" s="249"/>
      <c r="J15" s="249"/>
      <c r="K15" s="33"/>
      <c r="L15" s="33"/>
      <c r="M15" s="33"/>
    </row>
    <row r="16" spans="1:13" s="34" customFormat="1" ht="15" customHeight="1">
      <c r="A16" s="73" t="s">
        <v>3253</v>
      </c>
      <c r="B16" s="219">
        <v>28</v>
      </c>
      <c r="C16" s="219">
        <v>1</v>
      </c>
      <c r="D16" s="219">
        <v>0</v>
      </c>
      <c r="E16" s="135">
        <f t="shared" si="2"/>
        <v>29</v>
      </c>
      <c r="F16" s="33"/>
      <c r="G16" s="249"/>
      <c r="H16" s="249"/>
      <c r="I16" s="249"/>
      <c r="J16" s="249"/>
      <c r="K16" s="33"/>
      <c r="L16" s="33"/>
      <c r="M16" s="33"/>
    </row>
    <row r="17" spans="1:13" ht="15" customHeight="1">
      <c r="A17" s="73" t="s">
        <v>3254</v>
      </c>
      <c r="B17" s="219">
        <v>35</v>
      </c>
      <c r="C17" s="219">
        <v>0</v>
      </c>
      <c r="D17" s="219">
        <v>0</v>
      </c>
      <c r="E17" s="135">
        <f t="shared" si="2"/>
        <v>35</v>
      </c>
      <c r="F17" s="33"/>
      <c r="G17" s="249"/>
      <c r="H17" s="249"/>
      <c r="I17" s="249"/>
      <c r="J17" s="249"/>
      <c r="K17" s="33"/>
      <c r="L17" s="33"/>
      <c r="M17" s="33"/>
    </row>
    <row r="18" spans="1:13" ht="15" customHeight="1">
      <c r="A18" s="73" t="s">
        <v>3255</v>
      </c>
      <c r="B18" s="219">
        <v>29</v>
      </c>
      <c r="C18" s="219">
        <v>1</v>
      </c>
      <c r="D18" s="219">
        <v>0</v>
      </c>
      <c r="E18" s="135">
        <f t="shared" si="2"/>
        <v>30</v>
      </c>
      <c r="F18" s="33"/>
      <c r="G18" s="249"/>
      <c r="H18" s="249"/>
      <c r="I18" s="249"/>
      <c r="J18" s="249"/>
      <c r="K18" s="33"/>
      <c r="L18" s="33"/>
      <c r="M18" s="33"/>
    </row>
    <row r="19" spans="1:13" ht="15" customHeight="1">
      <c r="A19" s="73" t="s">
        <v>3256</v>
      </c>
      <c r="B19" s="219">
        <v>17</v>
      </c>
      <c r="C19" s="219">
        <v>0</v>
      </c>
      <c r="D19" s="219">
        <v>0</v>
      </c>
      <c r="E19" s="135">
        <f t="shared" si="2"/>
        <v>17</v>
      </c>
      <c r="F19" s="33"/>
      <c r="G19" s="249"/>
      <c r="H19" s="249"/>
      <c r="I19" s="249"/>
      <c r="J19" s="249"/>
      <c r="K19" s="33"/>
      <c r="L19" s="33"/>
      <c r="M19" s="33"/>
    </row>
    <row r="20" spans="1:13" ht="15" customHeight="1">
      <c r="A20" s="73"/>
      <c r="B20" s="219"/>
      <c r="C20" s="219"/>
      <c r="D20" s="219"/>
      <c r="E20" s="114"/>
      <c r="F20" s="33"/>
      <c r="G20" s="249"/>
      <c r="H20" s="249"/>
      <c r="I20" s="249"/>
      <c r="J20" s="249"/>
      <c r="K20" s="33"/>
      <c r="L20" s="33"/>
      <c r="M20" s="33"/>
    </row>
    <row r="21" spans="1:13" s="34" customFormat="1" ht="27" customHeight="1">
      <c r="A21" s="72" t="s">
        <v>38</v>
      </c>
      <c r="B21" s="135">
        <f>SUM(B22:B32)</f>
        <v>115</v>
      </c>
      <c r="C21" s="135">
        <f>SUM(C23:C32)</f>
        <v>4</v>
      </c>
      <c r="D21" s="135">
        <f>SUM(D23:D32)</f>
        <v>1</v>
      </c>
      <c r="E21" s="135">
        <f>SUM(B21:D21)</f>
        <v>120</v>
      </c>
      <c r="F21" s="33"/>
      <c r="G21" s="249"/>
      <c r="H21" s="249"/>
      <c r="I21" s="249"/>
      <c r="J21" s="249"/>
      <c r="K21" s="33"/>
      <c r="L21" s="33"/>
      <c r="M21" s="33"/>
    </row>
    <row r="22" spans="1:13" ht="15" customHeight="1">
      <c r="A22" s="73" t="s">
        <v>3247</v>
      </c>
      <c r="B22" s="219">
        <v>1</v>
      </c>
      <c r="C22" s="219">
        <v>0</v>
      </c>
      <c r="D22" s="219">
        <v>0</v>
      </c>
      <c r="E22" s="135">
        <f t="shared" ref="E22" si="3">SUM(B22:D22)</f>
        <v>1</v>
      </c>
      <c r="F22" s="33"/>
      <c r="G22" s="240"/>
      <c r="H22" s="249"/>
      <c r="I22" s="249"/>
      <c r="J22" s="249"/>
      <c r="K22" s="33"/>
      <c r="L22" s="33"/>
      <c r="M22" s="33"/>
    </row>
    <row r="23" spans="1:13" ht="15" customHeight="1">
      <c r="A23" s="73" t="s">
        <v>3248</v>
      </c>
      <c r="B23" s="219">
        <v>7</v>
      </c>
      <c r="C23" s="219">
        <v>1</v>
      </c>
      <c r="D23" s="219">
        <v>0</v>
      </c>
      <c r="E23" s="135">
        <f t="shared" ref="E23:E31" si="4">SUM(B23:D23)</f>
        <v>8</v>
      </c>
      <c r="F23" s="33"/>
      <c r="G23" s="249"/>
      <c r="H23" s="249"/>
      <c r="I23" s="249"/>
      <c r="J23" s="249"/>
      <c r="K23" s="33"/>
      <c r="L23" s="33"/>
      <c r="M23" s="33"/>
    </row>
    <row r="24" spans="1:13" ht="16.5" customHeight="1">
      <c r="A24" s="73" t="s">
        <v>3249</v>
      </c>
      <c r="B24" s="219">
        <v>20</v>
      </c>
      <c r="C24" s="219">
        <v>1</v>
      </c>
      <c r="D24" s="219">
        <v>0</v>
      </c>
      <c r="E24" s="135">
        <f t="shared" si="4"/>
        <v>21</v>
      </c>
      <c r="F24" s="33"/>
      <c r="G24" s="249"/>
      <c r="H24" s="249"/>
      <c r="I24" s="249"/>
      <c r="J24" s="249"/>
      <c r="K24" s="33"/>
      <c r="L24" s="33"/>
      <c r="M24" s="33"/>
    </row>
    <row r="25" spans="1:13" ht="15" customHeight="1">
      <c r="A25" s="73" t="s">
        <v>3250</v>
      </c>
      <c r="B25" s="219">
        <v>14</v>
      </c>
      <c r="C25" s="219">
        <v>0</v>
      </c>
      <c r="D25" s="219">
        <v>0</v>
      </c>
      <c r="E25" s="135">
        <f t="shared" si="4"/>
        <v>14</v>
      </c>
      <c r="F25" s="33"/>
      <c r="G25" s="249"/>
      <c r="H25" s="249"/>
      <c r="I25" s="249"/>
      <c r="J25" s="249"/>
      <c r="K25" s="33"/>
      <c r="L25" s="33"/>
      <c r="M25" s="33"/>
    </row>
    <row r="26" spans="1:13" ht="15" customHeight="1">
      <c r="A26" s="73" t="s">
        <v>3251</v>
      </c>
      <c r="B26" s="219">
        <v>18</v>
      </c>
      <c r="C26" s="219">
        <v>0</v>
      </c>
      <c r="D26" s="219">
        <v>1</v>
      </c>
      <c r="E26" s="135">
        <f t="shared" si="4"/>
        <v>19</v>
      </c>
      <c r="F26" s="33"/>
      <c r="G26" s="249"/>
      <c r="H26" s="249"/>
      <c r="I26" s="249"/>
      <c r="J26" s="249"/>
      <c r="K26" s="33"/>
      <c r="L26" s="33"/>
      <c r="M26" s="33"/>
    </row>
    <row r="27" spans="1:13" ht="15" customHeight="1">
      <c r="A27" s="73" t="s">
        <v>3252</v>
      </c>
      <c r="B27" s="219">
        <v>18</v>
      </c>
      <c r="C27" s="219">
        <v>0</v>
      </c>
      <c r="D27" s="219">
        <v>0</v>
      </c>
      <c r="E27" s="135">
        <f t="shared" si="4"/>
        <v>18</v>
      </c>
      <c r="F27" s="33"/>
      <c r="G27" s="249"/>
      <c r="H27" s="249"/>
      <c r="I27" s="249"/>
      <c r="J27" s="249"/>
      <c r="K27" s="33"/>
      <c r="L27" s="33"/>
      <c r="M27" s="33"/>
    </row>
    <row r="28" spans="1:13" ht="15" customHeight="1">
      <c r="A28" s="73" t="s">
        <v>3253</v>
      </c>
      <c r="B28" s="219">
        <v>10</v>
      </c>
      <c r="C28" s="219">
        <v>1</v>
      </c>
      <c r="D28" s="219">
        <v>0</v>
      </c>
      <c r="E28" s="135">
        <f t="shared" si="4"/>
        <v>11</v>
      </c>
      <c r="F28" s="33"/>
      <c r="G28" s="249"/>
      <c r="H28" s="249"/>
      <c r="I28" s="249"/>
      <c r="J28" s="249"/>
      <c r="K28" s="33"/>
      <c r="L28" s="33"/>
      <c r="M28" s="33"/>
    </row>
    <row r="29" spans="1:13" ht="15" customHeight="1">
      <c r="A29" s="73" t="s">
        <v>3254</v>
      </c>
      <c r="B29" s="219">
        <v>11</v>
      </c>
      <c r="C29" s="219">
        <v>0</v>
      </c>
      <c r="D29" s="219">
        <v>0</v>
      </c>
      <c r="E29" s="135">
        <f t="shared" si="4"/>
        <v>11</v>
      </c>
      <c r="F29" s="33"/>
      <c r="G29" s="249"/>
      <c r="H29" s="249"/>
      <c r="I29" s="249"/>
      <c r="J29" s="249"/>
      <c r="K29" s="33"/>
      <c r="L29" s="33"/>
      <c r="M29" s="33"/>
    </row>
    <row r="30" spans="1:13" ht="15" customHeight="1">
      <c r="A30" s="73" t="s">
        <v>3255</v>
      </c>
      <c r="B30" s="219">
        <v>7</v>
      </c>
      <c r="C30" s="219">
        <v>1</v>
      </c>
      <c r="D30" s="219">
        <v>0</v>
      </c>
      <c r="E30" s="135">
        <f t="shared" si="4"/>
        <v>8</v>
      </c>
      <c r="G30" s="249"/>
      <c r="H30" s="249"/>
      <c r="I30" s="249"/>
      <c r="J30" s="249"/>
    </row>
    <row r="31" spans="1:13" ht="15" customHeight="1">
      <c r="A31" s="73" t="s">
        <v>3256</v>
      </c>
      <c r="B31" s="219">
        <v>9</v>
      </c>
      <c r="C31" s="219">
        <v>0</v>
      </c>
      <c r="D31" s="219">
        <v>0</v>
      </c>
      <c r="E31" s="135">
        <f t="shared" si="4"/>
        <v>9</v>
      </c>
      <c r="G31" s="249"/>
      <c r="H31" s="249"/>
      <c r="I31" s="249"/>
      <c r="J31" s="249"/>
    </row>
    <row r="32" spans="1:13" ht="15" customHeight="1">
      <c r="A32" s="75"/>
      <c r="B32" s="237"/>
      <c r="C32" s="237"/>
      <c r="D32" s="237"/>
      <c r="E32" s="135"/>
      <c r="G32" s="249"/>
      <c r="H32" s="249"/>
      <c r="I32" s="249"/>
      <c r="J32" s="249"/>
    </row>
    <row r="33" spans="1:13" s="34" customFormat="1" ht="27" customHeight="1">
      <c r="A33" s="72" t="s">
        <v>38</v>
      </c>
      <c r="B33" s="135">
        <f>SUM(B35:B44)</f>
        <v>153</v>
      </c>
      <c r="C33" s="135">
        <f>SUM(C35:C44)</f>
        <v>1</v>
      </c>
      <c r="D33" s="135">
        <f>SUM(D35:D44)</f>
        <v>0</v>
      </c>
      <c r="E33" s="135">
        <f t="shared" ref="E33:E43" si="5">SUM(B33:D33)</f>
        <v>154</v>
      </c>
      <c r="F33" s="33"/>
      <c r="G33" s="249"/>
      <c r="H33" s="249"/>
      <c r="I33" s="249"/>
      <c r="J33" s="249"/>
      <c r="K33" s="33"/>
      <c r="L33" s="33"/>
      <c r="M33" s="33"/>
    </row>
    <row r="34" spans="1:13" ht="15" customHeight="1">
      <c r="A34" s="73" t="s">
        <v>3247</v>
      </c>
      <c r="B34" s="219">
        <f t="shared" ref="B34:B43" si="6">B10-B22</f>
        <v>0</v>
      </c>
      <c r="C34" s="219">
        <f t="shared" ref="C34:D34" si="7">C10-C22</f>
        <v>0</v>
      </c>
      <c r="D34" s="219">
        <f t="shared" si="7"/>
        <v>0</v>
      </c>
      <c r="E34" s="135">
        <f t="shared" si="5"/>
        <v>0</v>
      </c>
      <c r="F34" s="33"/>
      <c r="G34" s="240"/>
      <c r="H34" s="249"/>
      <c r="I34" s="249"/>
      <c r="J34" s="249"/>
      <c r="K34" s="33"/>
      <c r="L34" s="33"/>
      <c r="M34" s="33"/>
    </row>
    <row r="35" spans="1:13" ht="15" customHeight="1">
      <c r="A35" s="73" t="s">
        <v>3248</v>
      </c>
      <c r="B35" s="219">
        <f t="shared" si="6"/>
        <v>15</v>
      </c>
      <c r="C35" s="219">
        <f t="shared" ref="C35:D43" si="8">C11-C23</f>
        <v>0</v>
      </c>
      <c r="D35" s="219">
        <f t="shared" si="8"/>
        <v>0</v>
      </c>
      <c r="E35" s="135">
        <f t="shared" si="5"/>
        <v>15</v>
      </c>
      <c r="F35" s="33"/>
      <c r="G35" s="249"/>
      <c r="H35" s="249"/>
      <c r="I35" s="249"/>
      <c r="J35" s="249"/>
      <c r="K35" s="33"/>
      <c r="L35" s="33"/>
      <c r="M35" s="33"/>
    </row>
    <row r="36" spans="1:13" ht="15" customHeight="1">
      <c r="A36" s="73" t="s">
        <v>3249</v>
      </c>
      <c r="B36" s="219">
        <f t="shared" si="6"/>
        <v>14</v>
      </c>
      <c r="C36" s="219">
        <f t="shared" si="8"/>
        <v>0</v>
      </c>
      <c r="D36" s="219">
        <f t="shared" si="8"/>
        <v>0</v>
      </c>
      <c r="E36" s="135">
        <f t="shared" si="5"/>
        <v>14</v>
      </c>
      <c r="F36" s="33"/>
      <c r="G36" s="249"/>
      <c r="H36" s="249"/>
      <c r="I36" s="249"/>
      <c r="J36" s="249"/>
      <c r="K36" s="33"/>
      <c r="L36" s="33"/>
      <c r="M36" s="33"/>
    </row>
    <row r="37" spans="1:13" ht="15" customHeight="1">
      <c r="A37" s="73" t="s">
        <v>3250</v>
      </c>
      <c r="B37" s="219">
        <f t="shared" si="6"/>
        <v>12</v>
      </c>
      <c r="C37" s="219">
        <f t="shared" si="8"/>
        <v>0</v>
      </c>
      <c r="D37" s="219">
        <f t="shared" si="8"/>
        <v>0</v>
      </c>
      <c r="E37" s="135">
        <f t="shared" si="5"/>
        <v>12</v>
      </c>
      <c r="F37" s="33"/>
      <c r="G37" s="249"/>
      <c r="H37" s="249"/>
      <c r="I37" s="249"/>
      <c r="J37" s="249"/>
      <c r="K37" s="33"/>
      <c r="L37" s="33"/>
      <c r="M37" s="33"/>
    </row>
    <row r="38" spans="1:13" ht="15" customHeight="1">
      <c r="A38" s="73" t="s">
        <v>3251</v>
      </c>
      <c r="B38" s="219">
        <f t="shared" si="6"/>
        <v>12</v>
      </c>
      <c r="C38" s="219">
        <f t="shared" si="8"/>
        <v>0</v>
      </c>
      <c r="D38" s="219">
        <f t="shared" si="8"/>
        <v>0</v>
      </c>
      <c r="E38" s="135">
        <f t="shared" si="5"/>
        <v>12</v>
      </c>
      <c r="F38" s="33"/>
      <c r="G38" s="249"/>
      <c r="H38" s="249"/>
      <c r="I38" s="249"/>
      <c r="J38" s="249"/>
      <c r="K38" s="33"/>
      <c r="L38" s="33"/>
      <c r="M38" s="33"/>
    </row>
    <row r="39" spans="1:13" ht="15" customHeight="1">
      <c r="A39" s="73" t="s">
        <v>3252</v>
      </c>
      <c r="B39" s="219">
        <f t="shared" si="6"/>
        <v>28</v>
      </c>
      <c r="C39" s="219">
        <f t="shared" si="8"/>
        <v>1</v>
      </c>
      <c r="D39" s="219">
        <f t="shared" si="8"/>
        <v>0</v>
      </c>
      <c r="E39" s="135">
        <f t="shared" si="5"/>
        <v>29</v>
      </c>
      <c r="F39" s="33"/>
      <c r="G39" s="249"/>
      <c r="H39" s="249"/>
      <c r="I39" s="249"/>
      <c r="J39" s="249"/>
      <c r="K39" s="33"/>
      <c r="L39" s="33"/>
      <c r="M39" s="33"/>
    </row>
    <row r="40" spans="1:13" ht="15" customHeight="1">
      <c r="A40" s="73" t="s">
        <v>3253</v>
      </c>
      <c r="B40" s="219">
        <f t="shared" si="6"/>
        <v>18</v>
      </c>
      <c r="C40" s="219">
        <f t="shared" si="8"/>
        <v>0</v>
      </c>
      <c r="D40" s="219">
        <f t="shared" si="8"/>
        <v>0</v>
      </c>
      <c r="E40" s="135">
        <f t="shared" si="5"/>
        <v>18</v>
      </c>
      <c r="F40" s="33"/>
      <c r="G40" s="249"/>
      <c r="H40" s="249"/>
      <c r="I40" s="249"/>
      <c r="J40" s="249"/>
      <c r="K40" s="33"/>
      <c r="L40" s="33"/>
      <c r="M40" s="33"/>
    </row>
    <row r="41" spans="1:13" ht="15" customHeight="1">
      <c r="A41" s="73" t="s">
        <v>3254</v>
      </c>
      <c r="B41" s="219">
        <f t="shared" si="6"/>
        <v>24</v>
      </c>
      <c r="C41" s="219">
        <f t="shared" si="8"/>
        <v>0</v>
      </c>
      <c r="D41" s="219">
        <f t="shared" si="8"/>
        <v>0</v>
      </c>
      <c r="E41" s="135">
        <f t="shared" si="5"/>
        <v>24</v>
      </c>
      <c r="F41" s="33"/>
      <c r="G41" s="249"/>
      <c r="H41" s="249"/>
      <c r="I41" s="249"/>
      <c r="J41" s="249"/>
      <c r="K41" s="33"/>
      <c r="L41" s="33"/>
      <c r="M41" s="33"/>
    </row>
    <row r="42" spans="1:13" ht="15" customHeight="1">
      <c r="A42" s="73" t="s">
        <v>3255</v>
      </c>
      <c r="B42" s="219">
        <f t="shared" si="6"/>
        <v>22</v>
      </c>
      <c r="C42" s="219">
        <f t="shared" si="8"/>
        <v>0</v>
      </c>
      <c r="D42" s="219">
        <f t="shared" si="8"/>
        <v>0</v>
      </c>
      <c r="E42" s="135">
        <f t="shared" si="5"/>
        <v>22</v>
      </c>
      <c r="F42" s="33"/>
      <c r="G42" s="33"/>
      <c r="H42" s="33"/>
      <c r="I42" s="33"/>
      <c r="J42" s="33"/>
      <c r="K42" s="33"/>
      <c r="L42" s="33"/>
      <c r="M42" s="33"/>
    </row>
    <row r="43" spans="1:13" ht="15" customHeight="1">
      <c r="A43" s="73" t="s">
        <v>3256</v>
      </c>
      <c r="B43" s="219">
        <f t="shared" si="6"/>
        <v>8</v>
      </c>
      <c r="C43" s="219">
        <f t="shared" si="8"/>
        <v>0</v>
      </c>
      <c r="D43" s="219">
        <f t="shared" si="8"/>
        <v>0</v>
      </c>
      <c r="E43" s="135">
        <f t="shared" si="5"/>
        <v>8</v>
      </c>
      <c r="F43" s="33"/>
      <c r="G43" s="33"/>
      <c r="H43" s="33"/>
      <c r="I43" s="33"/>
      <c r="J43" s="33"/>
      <c r="K43" s="33"/>
      <c r="L43" s="33"/>
      <c r="M43" s="33"/>
    </row>
    <row r="44" spans="1:13">
      <c r="E44" s="95"/>
    </row>
    <row r="45" spans="1:13">
      <c r="E45" s="66"/>
    </row>
    <row r="46" spans="1:13">
      <c r="A46" s="2"/>
      <c r="B46" s="2"/>
      <c r="C46" s="2"/>
      <c r="D46" s="2"/>
      <c r="E46" s="66"/>
    </row>
    <row r="47" spans="1:13">
      <c r="E47" s="66"/>
    </row>
    <row r="48" spans="1:13">
      <c r="E48" s="66"/>
    </row>
    <row r="49" spans="5:5">
      <c r="E49" s="66"/>
    </row>
    <row r="50" spans="5:5">
      <c r="E50" s="66"/>
    </row>
    <row r="51" spans="5:5">
      <c r="E51" s="66"/>
    </row>
    <row r="52" spans="5:5">
      <c r="E52" s="66"/>
    </row>
    <row r="53" spans="5:5">
      <c r="E53" s="66"/>
    </row>
    <row r="54" spans="5:5">
      <c r="E54" s="66"/>
    </row>
    <row r="55" spans="5:5">
      <c r="E55" s="66"/>
    </row>
    <row r="56" spans="5:5">
      <c r="E56" s="66"/>
    </row>
    <row r="57" spans="5:5">
      <c r="E57" s="66"/>
    </row>
    <row r="58" spans="5:5">
      <c r="E58" s="66"/>
    </row>
    <row r="59" spans="5:5">
      <c r="E59" s="66"/>
    </row>
    <row r="60" spans="5:5">
      <c r="E60" s="66"/>
    </row>
    <row r="61" spans="5:5">
      <c r="E61" s="66"/>
    </row>
    <row r="62" spans="5:5">
      <c r="E62" s="66"/>
    </row>
    <row r="63" spans="5:5">
      <c r="E63" s="66"/>
    </row>
    <row r="64" spans="5:5">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89"/>
    </row>
    <row r="85" spans="5:5">
      <c r="E85" s="132"/>
    </row>
    <row r="87" spans="5:5">
      <c r="E87" s="12"/>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19" zoomScaleNormal="100" workbookViewId="0">
      <selection activeCell="B11" sqref="B11:D26"/>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8" t="s">
        <v>33</v>
      </c>
      <c r="B1" s="281"/>
      <c r="C1" s="28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7" t="s">
        <v>3676</v>
      </c>
      <c r="B6" s="9"/>
      <c r="C6" s="9"/>
    </row>
    <row r="7" spans="1:9" s="78" customFormat="1" ht="21.75" customHeight="1">
      <c r="A7" s="51"/>
      <c r="B7" s="284"/>
      <c r="C7" s="284"/>
      <c r="D7" s="284"/>
      <c r="E7" s="109"/>
    </row>
    <row r="8" spans="1:9" s="78" customFormat="1" ht="21.75" customHeight="1">
      <c r="A8" s="52"/>
      <c r="B8" s="45" t="s">
        <v>35</v>
      </c>
      <c r="C8" s="45" t="s">
        <v>36</v>
      </c>
      <c r="D8" s="45" t="s">
        <v>37</v>
      </c>
      <c r="E8" s="45" t="s">
        <v>38</v>
      </c>
    </row>
    <row r="9" spans="1:9" s="8" customFormat="1" ht="26.25" customHeight="1">
      <c r="A9" s="54" t="s">
        <v>38</v>
      </c>
      <c r="B9" s="139">
        <f>SUM(B11:B26)</f>
        <v>3227</v>
      </c>
      <c r="C9" s="139">
        <f>SUM(C11:C26)</f>
        <v>29</v>
      </c>
      <c r="D9" s="139">
        <f>SUM(D11:D26)</f>
        <v>6</v>
      </c>
      <c r="E9" s="139">
        <f>SUM(B9:D9)</f>
        <v>3262</v>
      </c>
      <c r="F9" s="10"/>
    </row>
    <row r="10" spans="1:9" s="8" customFormat="1" ht="9" customHeight="1">
      <c r="A10" s="53"/>
      <c r="B10" s="139"/>
      <c r="C10" s="139"/>
      <c r="D10" s="139"/>
      <c r="E10" s="139"/>
      <c r="F10" s="10"/>
    </row>
    <row r="11" spans="1:9" s="8" customFormat="1" ht="14.4" customHeight="1">
      <c r="A11" s="205" t="s">
        <v>1625</v>
      </c>
      <c r="B11" s="220">
        <v>19</v>
      </c>
      <c r="C11" s="220">
        <v>1</v>
      </c>
      <c r="D11" s="218">
        <v>0</v>
      </c>
      <c r="E11" s="135">
        <f t="shared" ref="E11:E26" si="0">SUM(B11:D11)</f>
        <v>20</v>
      </c>
      <c r="F11" s="221"/>
      <c r="G11" s="221"/>
      <c r="H11" s="221"/>
      <c r="I11" s="221"/>
    </row>
    <row r="12" spans="1:9" s="8" customFormat="1" ht="14.4" customHeight="1">
      <c r="A12" s="205" t="s">
        <v>1626</v>
      </c>
      <c r="B12" s="220">
        <v>69</v>
      </c>
      <c r="C12" s="220">
        <v>0</v>
      </c>
      <c r="D12" s="218">
        <v>0</v>
      </c>
      <c r="E12" s="135">
        <f t="shared" si="0"/>
        <v>69</v>
      </c>
      <c r="F12" s="221"/>
      <c r="G12" s="221"/>
      <c r="H12" s="221"/>
      <c r="I12" s="221"/>
    </row>
    <row r="13" spans="1:9" s="8" customFormat="1" ht="14.4" customHeight="1">
      <c r="A13" s="205" t="s">
        <v>1627</v>
      </c>
      <c r="B13" s="220">
        <v>19</v>
      </c>
      <c r="C13" s="220">
        <v>0</v>
      </c>
      <c r="D13" s="218">
        <v>0</v>
      </c>
      <c r="E13" s="135">
        <f t="shared" si="0"/>
        <v>19</v>
      </c>
      <c r="F13" s="221"/>
      <c r="G13" s="221"/>
      <c r="H13" s="221"/>
      <c r="I13" s="221"/>
    </row>
    <row r="14" spans="1:9" s="8" customFormat="1" ht="14.4" customHeight="1">
      <c r="A14" s="205" t="s">
        <v>1628</v>
      </c>
      <c r="B14" s="220">
        <v>124</v>
      </c>
      <c r="C14" s="220">
        <v>3</v>
      </c>
      <c r="D14" s="218">
        <v>0</v>
      </c>
      <c r="E14" s="135">
        <f t="shared" si="0"/>
        <v>127</v>
      </c>
      <c r="F14" s="221"/>
      <c r="G14" s="221"/>
      <c r="H14" s="221"/>
      <c r="I14" s="221"/>
    </row>
    <row r="15" spans="1:9" s="8" customFormat="1" ht="14.4" customHeight="1">
      <c r="A15" s="205" t="s">
        <v>1629</v>
      </c>
      <c r="B15" s="220">
        <v>44</v>
      </c>
      <c r="C15" s="220">
        <v>0</v>
      </c>
      <c r="D15" s="218">
        <v>0</v>
      </c>
      <c r="E15" s="135">
        <f t="shared" si="0"/>
        <v>44</v>
      </c>
      <c r="F15" s="221"/>
      <c r="G15" s="221"/>
      <c r="H15" s="221"/>
      <c r="I15" s="221"/>
    </row>
    <row r="16" spans="1:9" s="8" customFormat="1" ht="14.4" customHeight="1">
      <c r="A16" s="205" t="s">
        <v>1630</v>
      </c>
      <c r="B16" s="220">
        <v>20</v>
      </c>
      <c r="C16" s="220">
        <v>0</v>
      </c>
      <c r="D16" s="218">
        <v>0</v>
      </c>
      <c r="E16" s="135">
        <f t="shared" si="0"/>
        <v>20</v>
      </c>
      <c r="F16" s="221"/>
      <c r="G16" s="221"/>
      <c r="H16" s="221"/>
      <c r="I16" s="221"/>
    </row>
    <row r="17" spans="1:9" s="8" customFormat="1" ht="14.4" customHeight="1">
      <c r="A17" s="205" t="s">
        <v>1631</v>
      </c>
      <c r="B17" s="220">
        <v>272</v>
      </c>
      <c r="C17" s="220">
        <v>0</v>
      </c>
      <c r="D17" s="218">
        <v>0</v>
      </c>
      <c r="E17" s="135">
        <f t="shared" si="0"/>
        <v>272</v>
      </c>
      <c r="F17" s="221"/>
      <c r="G17" s="221"/>
      <c r="H17" s="221"/>
      <c r="I17" s="221"/>
    </row>
    <row r="18" spans="1:9" s="8" customFormat="1" ht="14.4" customHeight="1">
      <c r="A18" s="205" t="s">
        <v>1632</v>
      </c>
      <c r="B18" s="220">
        <v>217</v>
      </c>
      <c r="C18" s="220">
        <v>0</v>
      </c>
      <c r="D18" s="218">
        <v>0</v>
      </c>
      <c r="E18" s="135">
        <f t="shared" si="0"/>
        <v>217</v>
      </c>
      <c r="F18" s="221"/>
      <c r="G18" s="221"/>
      <c r="H18" s="221"/>
      <c r="I18" s="221"/>
    </row>
    <row r="19" spans="1:9" s="8" customFormat="1" ht="14.4" customHeight="1">
      <c r="A19" s="205" t="s">
        <v>1633</v>
      </c>
      <c r="B19" s="220">
        <v>55</v>
      </c>
      <c r="C19" s="220">
        <v>1</v>
      </c>
      <c r="D19" s="218">
        <v>1</v>
      </c>
      <c r="E19" s="135">
        <f t="shared" si="0"/>
        <v>57</v>
      </c>
      <c r="F19" s="221"/>
      <c r="G19" s="221"/>
      <c r="H19" s="221"/>
      <c r="I19" s="221"/>
    </row>
    <row r="20" spans="1:9" s="8" customFormat="1" ht="14.4" customHeight="1">
      <c r="A20" s="205" t="s">
        <v>1634</v>
      </c>
      <c r="B20" s="220">
        <v>86</v>
      </c>
      <c r="C20" s="220">
        <v>3</v>
      </c>
      <c r="D20" s="218">
        <v>0</v>
      </c>
      <c r="E20" s="135">
        <f t="shared" si="0"/>
        <v>89</v>
      </c>
      <c r="F20" s="221"/>
      <c r="G20" s="221"/>
      <c r="H20" s="221"/>
      <c r="I20" s="221"/>
    </row>
    <row r="21" spans="1:9" s="8" customFormat="1" ht="14.4" customHeight="1">
      <c r="A21" s="205" t="s">
        <v>1635</v>
      </c>
      <c r="B21" s="220">
        <v>331</v>
      </c>
      <c r="C21" s="220">
        <v>7</v>
      </c>
      <c r="D21" s="218">
        <v>0</v>
      </c>
      <c r="E21" s="135">
        <f t="shared" si="0"/>
        <v>338</v>
      </c>
      <c r="F21" s="221"/>
      <c r="G21" s="221"/>
      <c r="H21" s="221"/>
      <c r="I21" s="221"/>
    </row>
    <row r="22" spans="1:9" s="8" customFormat="1" ht="14.4" customHeight="1">
      <c r="A22" s="205" t="s">
        <v>1636</v>
      </c>
      <c r="B22" s="220">
        <v>679</v>
      </c>
      <c r="C22" s="220">
        <v>5</v>
      </c>
      <c r="D22" s="218">
        <v>0</v>
      </c>
      <c r="E22" s="135">
        <f t="shared" si="0"/>
        <v>684</v>
      </c>
      <c r="F22" s="221"/>
      <c r="G22" s="221"/>
      <c r="H22" s="221"/>
      <c r="I22" s="221"/>
    </row>
    <row r="23" spans="1:9" s="8" customFormat="1" ht="14.4" customHeight="1">
      <c r="A23" s="205" t="s">
        <v>1637</v>
      </c>
      <c r="B23" s="220">
        <v>249</v>
      </c>
      <c r="C23" s="220">
        <v>3</v>
      </c>
      <c r="D23" s="218">
        <v>3</v>
      </c>
      <c r="E23" s="135">
        <f t="shared" si="0"/>
        <v>255</v>
      </c>
      <c r="F23" s="221"/>
      <c r="G23" s="221"/>
      <c r="H23" s="221"/>
      <c r="I23" s="221"/>
    </row>
    <row r="24" spans="1:9" s="8" customFormat="1" ht="14.4" customHeight="1">
      <c r="A24" s="205" t="s">
        <v>1638</v>
      </c>
      <c r="B24" s="220">
        <v>242</v>
      </c>
      <c r="C24" s="220">
        <v>3</v>
      </c>
      <c r="D24" s="218">
        <v>2</v>
      </c>
      <c r="E24" s="135">
        <f t="shared" si="0"/>
        <v>247</v>
      </c>
      <c r="F24" s="221"/>
      <c r="G24" s="221"/>
      <c r="H24" s="221"/>
      <c r="I24" s="221"/>
    </row>
    <row r="25" spans="1:9" s="8" customFormat="1" ht="14.4" customHeight="1">
      <c r="A25" s="205" t="s">
        <v>1639</v>
      </c>
      <c r="B25" s="220">
        <v>228</v>
      </c>
      <c r="C25" s="220">
        <v>0</v>
      </c>
      <c r="D25" s="218">
        <v>0</v>
      </c>
      <c r="E25" s="135">
        <f t="shared" si="0"/>
        <v>228</v>
      </c>
      <c r="F25" s="221"/>
      <c r="G25" s="221"/>
      <c r="H25" s="221"/>
      <c r="I25" s="221"/>
    </row>
    <row r="26" spans="1:9" s="8" customFormat="1" ht="14.4" customHeight="1">
      <c r="A26" s="205" t="s">
        <v>1640</v>
      </c>
      <c r="B26" s="220">
        <v>573</v>
      </c>
      <c r="C26" s="220">
        <v>3</v>
      </c>
      <c r="D26" s="218">
        <v>0</v>
      </c>
      <c r="E26" s="135">
        <f t="shared" si="0"/>
        <v>576</v>
      </c>
      <c r="F26" s="221"/>
      <c r="G26" s="221"/>
      <c r="H26" s="221"/>
      <c r="I26" s="221"/>
    </row>
    <row r="27" spans="1:9" ht="9" customHeight="1">
      <c r="A27" s="64"/>
    </row>
    <row r="28" spans="1:9" ht="12.75" customHeight="1">
      <c r="A28" s="285"/>
      <c r="B28" s="285"/>
      <c r="C28" s="285"/>
      <c r="D28" s="285"/>
      <c r="E28" s="285"/>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2021-01-19T09:20:48Z</dcterms:modified>
</cp:coreProperties>
</file>