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450" yWindow="6135" windowWidth="15570" windowHeight="5565" tabRatio="939"/>
  </bookViews>
  <sheets>
    <sheet name="Índice Cap_1" sheetId="138" r:id="rId1"/>
    <sheet name="1.1.1-G.1.1 " sheetId="140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3-G1.4" sheetId="125" r:id="rId18"/>
    <sheet name="1.7.1" sheetId="127" r:id="rId19"/>
    <sheet name="1.7.2-1.7.3" sheetId="128" r:id="rId20"/>
    <sheet name="1.8.1-1.8.2" sheetId="129" r:id="rId21"/>
    <sheet name="1.9" sheetId="132" r:id="rId22"/>
  </sheets>
  <definedNames>
    <definedName name="_xlnm.Print_Area" localSheetId="1">'1.1.1-G.1.1 '!$A$1:$F$53</definedName>
    <definedName name="_xlnm.Print_Area" localSheetId="2">'1.1.2'!$A$1:$F$40</definedName>
    <definedName name="_xlnm.Print_Area" localSheetId="3">'1.1.3'!$A$1:$F$35</definedName>
    <definedName name="_xlnm.Print_Area" localSheetId="4">'1.1.4'!$A$1:$F$35</definedName>
    <definedName name="_xlnm.Print_Area" localSheetId="5">'1.1.5 '!$A$1:$F$35</definedName>
    <definedName name="_xlnm.Print_Area" localSheetId="6">'1.2.1'!$A$1:$F$24</definedName>
    <definedName name="_xlnm.Print_Area" localSheetId="7">'1.2.2-G1.2'!$A$1:$F$51</definedName>
    <definedName name="_xlnm.Print_Area" localSheetId="8">'1.3.1'!$A$1:$F$43</definedName>
    <definedName name="_xlnm.Print_Area" localSheetId="9">'1.3.2'!$A$2:$L$25</definedName>
    <definedName name="_xlnm.Print_Area" localSheetId="10">'1.3.3'!$A$1:$J$18</definedName>
    <definedName name="_xlnm.Print_Area" localSheetId="11">'1.3.4'!$A$2:$F$23</definedName>
    <definedName name="_xlnm.Print_Area" localSheetId="12">'1.3.5'!$A$1:$L$23</definedName>
    <definedName name="_xlnm.Print_Area" localSheetId="13">'1.3.6'!$A$3:$J$20</definedName>
    <definedName name="_xlnm.Print_Area" localSheetId="14">'1.4'!$A$1:$F$44</definedName>
    <definedName name="_xlnm.Print_Area" localSheetId="15">'1.5'!$A$1:$F$17</definedName>
    <definedName name="_xlnm.Print_Area" localSheetId="16">'1.6.1- 1.6.2-1.6.3'!$A$1:$F$47</definedName>
    <definedName name="_xlnm.Print_Area" localSheetId="18">'1.7.1'!$A$1:$F$35</definedName>
    <definedName name="_xlnm.Print_Area" localSheetId="19">'1.7.2-1.7.3'!$A$1:$F$43</definedName>
    <definedName name="_xlnm.Print_Area" localSheetId="20">'1.8.1-1.8.2'!$A$1:$F$50</definedName>
    <definedName name="_xlnm.Print_Area" localSheetId="21">'1.9'!$A$1:$F$31</definedName>
    <definedName name="_xlnm.Print_Area" localSheetId="17">'G1.3-G1.4'!$A$1:$H$51</definedName>
  </definedNames>
  <calcPr calcId="162913"/>
</workbook>
</file>

<file path=xl/calcChain.xml><?xml version="1.0" encoding="utf-8"?>
<calcChain xmlns="http://schemas.openxmlformats.org/spreadsheetml/2006/main">
  <c r="I44" i="140" l="1"/>
  <c r="I43" i="140"/>
  <c r="I42" i="140"/>
  <c r="E14" i="122" l="1"/>
  <c r="P62" i="125" l="1"/>
  <c r="P59" i="125"/>
  <c r="P60" i="125"/>
  <c r="P61" i="125"/>
  <c r="P36" i="125"/>
  <c r="P35" i="125"/>
  <c r="P34" i="125"/>
  <c r="P33" i="125"/>
  <c r="L62" i="125"/>
  <c r="L59" i="125"/>
  <c r="L60" i="125"/>
  <c r="L61" i="125"/>
  <c r="L58" i="125"/>
  <c r="L36" i="125"/>
  <c r="L35" i="125"/>
  <c r="L34" i="125"/>
  <c r="L33" i="125"/>
  <c r="F25" i="135" l="1"/>
  <c r="F23" i="135"/>
  <c r="F44" i="135"/>
  <c r="F43" i="135"/>
  <c r="F42" i="135"/>
  <c r="E42" i="135"/>
  <c r="F14" i="122" l="1"/>
  <c r="I45" i="140"/>
  <c r="L12" i="113"/>
  <c r="L13" i="113"/>
  <c r="L14" i="113"/>
  <c r="L15" i="113"/>
  <c r="L16" i="113"/>
  <c r="L17" i="113"/>
  <c r="L18" i="113"/>
  <c r="L19" i="113"/>
  <c r="L20" i="113"/>
  <c r="L11" i="113"/>
  <c r="L39" i="125"/>
  <c r="P39" i="125"/>
  <c r="L40" i="125"/>
  <c r="P40" i="125"/>
  <c r="L41" i="125"/>
  <c r="P41" i="125"/>
  <c r="L42" i="125"/>
  <c r="P42" i="125"/>
  <c r="L43" i="125"/>
  <c r="P43" i="125"/>
  <c r="L44" i="125"/>
  <c r="P44" i="125"/>
  <c r="L45" i="125"/>
  <c r="P45" i="125"/>
  <c r="L46" i="125"/>
  <c r="P46" i="125"/>
  <c r="L47" i="125"/>
  <c r="P47" i="125"/>
  <c r="L48" i="125"/>
  <c r="P48" i="125"/>
  <c r="L49" i="125"/>
  <c r="P49" i="125"/>
  <c r="L50" i="125"/>
  <c r="P50" i="125"/>
  <c r="L51" i="125"/>
  <c r="P51" i="125"/>
  <c r="L52" i="125"/>
  <c r="P52" i="125"/>
  <c r="L53" i="125"/>
  <c r="P53" i="125"/>
  <c r="L54" i="125"/>
  <c r="P54" i="125"/>
  <c r="L12" i="118"/>
  <c r="L13" i="118"/>
  <c r="L14" i="118"/>
  <c r="L15" i="118"/>
  <c r="L16" i="118"/>
  <c r="L17" i="118"/>
  <c r="L18" i="118"/>
  <c r="L19" i="118"/>
  <c r="L20" i="118"/>
  <c r="L11" i="118"/>
  <c r="P58" i="125"/>
  <c r="P55" i="125"/>
  <c r="P56" i="125"/>
  <c r="P57" i="125"/>
  <c r="L55" i="125"/>
  <c r="L56" i="125"/>
  <c r="L57" i="125"/>
  <c r="L10" i="113" l="1"/>
</calcChain>
</file>

<file path=xl/sharedStrings.xml><?xml version="1.0" encoding="utf-8"?>
<sst xmlns="http://schemas.openxmlformats.org/spreadsheetml/2006/main" count="714" uniqueCount="269">
  <si>
    <t>CONSTRUCCIÓN</t>
  </si>
  <si>
    <t>SERVICIOS</t>
  </si>
  <si>
    <t>INDUSTRIA</t>
  </si>
  <si>
    <t>GENERAL</t>
  </si>
  <si>
    <t>Otros</t>
  </si>
  <si>
    <t>Total</t>
  </si>
  <si>
    <t>TOTAL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</si>
  <si>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</si>
  <si>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</si>
  <si>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</si>
  <si>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</si>
  <si>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</si>
  <si>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</si>
  <si>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</si>
  <si>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Indices por General y Grupos</t>
  </si>
  <si>
    <t>COICOP, Periodo, Comunidades</t>
  </si>
  <si>
    <t>Autónomas y Indices y Tasas.</t>
  </si>
  <si>
    <t>Variación anual</t>
  </si>
  <si>
    <t>Información y comunicaciones</t>
  </si>
  <si>
    <t>Actividades financieras y de seguros</t>
  </si>
  <si>
    <t>Actividades inmobiliarias</t>
  </si>
  <si>
    <t>De las cuales: Industria manufacturera</t>
  </si>
  <si>
    <t>TOTAL PERSONAS</t>
  </si>
  <si>
    <t>Unidades: Miles de personas</t>
  </si>
  <si>
    <t>PRODUCTO INTERIOR BRUTO A PRECIOS DE MERCADO</t>
  </si>
  <si>
    <t>y motocicletas; transporte y almacenamiento; hostelería</t>
  </si>
  <si>
    <t>educación y actividades sanitarias y de servicios sociales</t>
  </si>
  <si>
    <t>Administración pública y defensa; seguridad social obligatoria</t>
  </si>
  <si>
    <t xml:space="preserve">Actividades artísticas, recreativas y de entretenimiento; reparación 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</si>
  <si>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</si>
  <si>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</si>
  <si>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</si>
  <si>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</si>
  <si>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</si>
  <si>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</si>
  <si>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</si>
  <si>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</si>
  <si>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</si>
  <si>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</si>
  <si>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</si>
  <si>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</si>
  <si>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</si>
  <si>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</si>
  <si>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</si>
  <si>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</si>
  <si>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</si>
  <si>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</si>
  <si>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</si>
  <si>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</si>
  <si>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Comercio</t>
  </si>
  <si>
    <t>Resto de servicios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</si>
  <si>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</si>
  <si>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</si>
  <si>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</si>
  <si>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</si>
  <si>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</si>
  <si>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</si>
  <si>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</si>
  <si>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</si>
  <si>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</si>
  <si>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Empresas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</si>
  <si>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</si>
  <si>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</si>
  <si>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</si>
  <si>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</si>
  <si>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</si>
  <si>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</si>
  <si>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</si>
  <si>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</si>
  <si>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</si>
  <si>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</si>
  <si>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</si>
  <si>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</si>
  <si>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</si>
  <si>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</si>
  <si>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</si>
  <si>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</si>
  <si>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</si>
  <si>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</si>
  <si>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</si>
  <si>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</si>
  <si>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DISUELTAS (número)</t>
  </si>
  <si>
    <t>Voluntaria</t>
  </si>
  <si>
    <t>Por fusión</t>
  </si>
  <si>
    <t>Otras</t>
  </si>
  <si>
    <t>Unidad: Miles de euros</t>
  </si>
  <si>
    <t>Depósitos</t>
  </si>
  <si>
    <t xml:space="preserve">La Rioja </t>
  </si>
  <si>
    <t>I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</si>
  <si>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</si>
  <si>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</si>
  <si>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</si>
  <si>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</si>
  <si>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</si>
  <si>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</si>
  <si>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</si>
  <si>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</si>
  <si>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</si>
  <si>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</si>
  <si>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</si>
  <si>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</si>
  <si>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</si>
  <si>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</si>
  <si>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</si>
  <si>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</si>
  <si>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</si>
  <si>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</si>
  <si>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</si>
  <si>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</si>
  <si>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</si>
  <si>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</si>
  <si>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</si>
  <si>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</si>
  <si>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</si>
  <si>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</si>
  <si>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</si>
  <si>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</si>
  <si>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</si>
  <si>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</si>
  <si>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</si>
  <si>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</si>
  <si>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</si>
  <si>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</si>
  <si>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</si>
  <si>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</si>
  <si>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</si>
  <si>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</si>
  <si>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</si>
  <si>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</si>
  <si>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</si>
  <si>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Vivienda libre</t>
  </si>
  <si>
    <t>Vivienda protegida</t>
  </si>
  <si>
    <t>SEGÚN ESTADO</t>
  </si>
  <si>
    <t>Vivienda nueva</t>
  </si>
  <si>
    <t>Vivienda usada</t>
  </si>
  <si>
    <t>Voluntario</t>
  </si>
  <si>
    <t>Necesario</t>
  </si>
  <si>
    <t>Ordinario</t>
  </si>
  <si>
    <t>Abreviado</t>
  </si>
  <si>
    <t>POR NATURALEZA JURÍDICA</t>
  </si>
  <si>
    <t>P. físicas sin actividad empresarial</t>
  </si>
  <si>
    <t>Empresas: S.A.</t>
  </si>
  <si>
    <t>Empresas: Otras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</si>
  <si>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</si>
  <si>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</si>
  <si>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</si>
  <si>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</si>
  <si>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</si>
  <si>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</si>
  <si>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</si>
  <si>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</si>
  <si>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</si>
  <si>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</si>
  <si>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</si>
  <si>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</si>
  <si>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</si>
  <si>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</si>
  <si>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</si>
  <si>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</si>
  <si>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</si>
  <si>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</si>
  <si>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</si>
  <si>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</si>
  <si>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</si>
  <si>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</si>
  <si>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</si>
  <si>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</si>
  <si>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</si>
  <si>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</si>
  <si>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Unidades: Importe en miles de euros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</si>
  <si>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</si>
  <si>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</si>
  <si>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</si>
  <si>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</si>
  <si>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</si>
  <si>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</si>
  <si>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</si>
  <si>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</si>
  <si>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</si>
  <si>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</si>
  <si>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</si>
  <si>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</si>
  <si>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</si>
  <si>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</si>
  <si>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</si>
  <si>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</si>
  <si>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</si>
  <si>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</si>
  <si>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</si>
  <si>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</si>
  <si>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</si>
  <si>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</si>
  <si>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</si>
  <si>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</si>
  <si>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</si>
  <si>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</si>
  <si>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</si>
  <si>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</si>
  <si>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</si>
  <si>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</si>
  <si>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</si>
  <si>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    Depósitos  a Plazo</t>
  </si>
  <si>
    <t xml:space="preserve">    Cuentas</t>
  </si>
  <si>
    <t xml:space="preserve">NOTA:  (P) Estimación provisional, (A) Estimación avance </t>
  </si>
  <si>
    <t>TOTAL TRANSMISIONES EFECTUADAS</t>
  </si>
  <si>
    <t>TOTAL VIVIENDAS</t>
  </si>
  <si>
    <t>POR RÉGIMEN</t>
  </si>
  <si>
    <t>DEUDORES CONCURSADOS</t>
  </si>
  <si>
    <t>POR CONCURSO</t>
  </si>
  <si>
    <t>1.6 SISTEMA FINANCIERO</t>
  </si>
  <si>
    <t>1.6.1 NÚMERO DE ENTIDADES DE CRÉDITO</t>
  </si>
  <si>
    <t>%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</si>
  <si>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</si>
  <si>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</si>
  <si>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</si>
  <si>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</si>
  <si>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</si>
  <si>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</si>
  <si>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</si>
  <si>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</si>
  <si>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</si>
  <si>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</si>
  <si>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</si>
  <si>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</si>
  <si>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</si>
  <si>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</si>
  <si>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</si>
  <si>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o más</t>
  </si>
  <si>
    <t>TOTAL GRUPOS</t>
  </si>
  <si>
    <t>Locales</t>
  </si>
  <si>
    <t>De 500 o más asalariados</t>
  </si>
  <si>
    <t xml:space="preserve">    Capital desembolsado</t>
  </si>
  <si>
    <t>Capital desembolsado</t>
  </si>
  <si>
    <t>CRÉDITO. AÑOS 2013-2018</t>
  </si>
  <si>
    <r>
      <t xml:space="preserve">NOTA: El </t>
    </r>
    <r>
      <rPr>
        <i/>
        <sz val="8"/>
        <rFont val="Arial"/>
        <family val="2"/>
      </rPr>
      <t>capital suscrito está formado por las acciones adquiridas por los accionistas o el público en general, con independencia de que se</t>
    </r>
  </si>
  <si>
    <r>
      <t xml:space="preserve">           </t>
    </r>
    <r>
      <rPr>
        <i/>
        <sz val="8"/>
        <rFont val="Arial"/>
        <family val="2"/>
      </rPr>
      <t>haya desembolsado.</t>
    </r>
  </si>
  <si>
    <t>FUENTE: Índice de precios de consumo de La Rioja. Instituto de Estadística de La Rioja</t>
  </si>
  <si>
    <t>FUENTE: Estadística de Sociedades Mercantiles. INE.</t>
  </si>
  <si>
    <r>
      <t xml:space="preserve">           El capital desembolsado es el capital </t>
    </r>
    <r>
      <rPr>
        <i/>
        <sz val="8"/>
        <rFont val="Arial"/>
        <family val="2"/>
      </rPr>
      <t>realmente aportado por los socios en una sociedad de capital.</t>
    </r>
  </si>
  <si>
    <t>G.1.3 Evolución de la tasa de crecimiento interanual de los depósitos</t>
  </si>
  <si>
    <t>G.1.4 Evolución de la tasa de crecimiento interanual de los créditos</t>
  </si>
  <si>
    <t>NOTA:  Los datos del último año son provisionales</t>
  </si>
  <si>
    <t/>
  </si>
  <si>
    <t>NOTA:  (P) Estimación provisional, (A) Estimación avance</t>
  </si>
  <si>
    <t xml:space="preserve">Industrias extractivas; industria manufacturera; suministro de energía </t>
  </si>
  <si>
    <t xml:space="preserve">eléctrica, gas, vapor y aire acondicionado; suministro de agua </t>
  </si>
  <si>
    <t>actividades de saneamiento, gestión de residuos y descontaminación</t>
  </si>
  <si>
    <t>Comercio al por mayor y al por menor; reparación de vehículos de motor</t>
  </si>
  <si>
    <t>1.000 y más asalariados</t>
  </si>
  <si>
    <t xml:space="preserve">FUENTE: Contabilidad Regional. Revisión Estadística 2019. INE. </t>
  </si>
  <si>
    <t>Actividades profesionales, científicas y técnicas; actividades</t>
  </si>
  <si>
    <t>administrativas y servicios auxiliares</t>
  </si>
  <si>
    <t>FUENTE: Colegio de registradores de la propiedad.</t>
  </si>
  <si>
    <t>Exprés</t>
  </si>
  <si>
    <t>Consecutivo</t>
  </si>
  <si>
    <t>FUENTE:  Estadísticas de inversión extranjera en España. Ministerio de Industria y Turismo.</t>
  </si>
  <si>
    <t>De 200 a 999 asalariados</t>
  </si>
  <si>
    <t>2022 (P)</t>
  </si>
  <si>
    <t>2023 (A)</t>
  </si>
  <si>
    <t>G.1.1- Porcentaje de participación del VAB por sectores. Año 2023</t>
  </si>
  <si>
    <t>1.3.3 EMPRESAS POR SECTORES ECONÓMICOS Y NÚMERO DE ASALARIADOS. AÑO 2024</t>
  </si>
  <si>
    <t>Sin Masa</t>
  </si>
  <si>
    <t>* Con la entrada en vigor de la Ley 16/2022, de 5 de septiembre, de reforma del TRLC, desaparecen lor procedimientos abreviados y desde</t>
  </si>
  <si>
    <t xml:space="preserve"> el 1 de Enero de 2023 son de aplicación los procedimientos especiales para microempresas.</t>
  </si>
  <si>
    <t>VALOR AÑADIDO BRUTO TOTAL</t>
  </si>
  <si>
    <t>1.3.6  LOCALES POR SECTORES ECONÓMICOS Y NÚMERO DE ASALARIADOS. AÑO 2024</t>
  </si>
  <si>
    <t>Especial microempresas</t>
  </si>
  <si>
    <t>Empresas: S.L.</t>
  </si>
  <si>
    <r>
      <t>PROCEDIMIENTO</t>
    </r>
    <r>
      <rPr>
        <vertAlign val="superscript"/>
        <sz val="8"/>
        <rFont val="HelveticaNeue LT 55 Roman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</si>
</sst>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P_t_s_-;\-* #,##0.00\ _P_t_s_-;_-* &quot;-&quot;??\ _P_t_s_-;_-@_-"/>
    <numFmt numFmtId="165" formatCode="#,##0.0"/>
    <numFmt numFmtId="166" formatCode="0.0"/>
    <numFmt numFmtId="167" formatCode="mm/dd/yyyy\ hh:mm:ss"/>
    <numFmt numFmtId="168" formatCode="0.00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11"/>
      <color rgb="FF008080"/>
      <name val="HelveticaNeue LT 65 Medium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"/>
      <family val="2"/>
    </font>
    <font>
      <i/>
      <sz val="8"/>
      <name val="Arial"/>
      <family val="2"/>
    </font>
    <font>
      <b/>
      <sz val="9"/>
      <name val="Univers"/>
      <family val="2"/>
    </font>
    <font>
      <sz val="11"/>
      <name val="Univers"/>
      <family val="2"/>
    </font>
    <font>
      <b/>
      <sz val="9"/>
      <color indexed="8"/>
      <name val="Univers"/>
      <family val="2"/>
    </font>
    <font>
      <vertAlign val="superscript"/>
      <sz val="8"/>
      <name val="HelveticaNeue LT 55 Roman"/>
    </font>
    <font>
      <sz val="10"/>
      <color theme="0" tint="-0.499984740745262"/>
      <name val="HelveticaNeue LT 55 Roman"/>
    </font>
    <font>
      <sz val="9"/>
      <color theme="0" tint="-0.499984740745262"/>
      <name val="HelveticaNeue LT 55 Roman"/>
    </font>
    <font>
      <sz val="8"/>
      <color theme="0" tint="-0.499984740745262"/>
      <name val="HelveticaNeue LT 55 Roman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theme="4"/>
      </bottom>
      <diagonal/>
    </border>
  </borders>
  <cellStyleXfs count="72">
    <xf numFmtId="0" fontId="0" fillId="0" borderId="0"/>
    <xf numFmtId="164" fontId="20" fillId="0" borderId="0" applyFont="0" applyFill="0" applyBorder="0" applyAlignment="0" applyProtection="0"/>
    <xf numFmtId="0" fontId="17" fillId="0" borderId="0"/>
    <xf numFmtId="0" fontId="3" fillId="0" borderId="0"/>
    <xf numFmtId="10" fontId="21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18" applyNumberFormat="0" applyAlignment="0" applyProtection="0"/>
    <xf numFmtId="0" fontId="34" fillId="12" borderId="19" applyNumberFormat="0" applyAlignment="0" applyProtection="0"/>
    <xf numFmtId="0" fontId="35" fillId="12" borderId="18" applyNumberFormat="0" applyAlignment="0" applyProtection="0"/>
    <xf numFmtId="0" fontId="36" fillId="0" borderId="20" applyNumberFormat="0" applyFill="0" applyAlignment="0" applyProtection="0"/>
    <xf numFmtId="0" fontId="37" fillId="13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4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1" fillId="38" borderId="0" applyNumberFormat="0" applyBorder="0" applyAlignment="0" applyProtection="0"/>
    <xf numFmtId="0" fontId="2" fillId="0" borderId="0"/>
    <xf numFmtId="0" fontId="2" fillId="14" borderId="22" applyNumberFormat="0" applyFon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2" applyNumberFormat="0" applyFont="0" applyAlignment="0" applyProtection="0"/>
    <xf numFmtId="0" fontId="50" fillId="4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167" fontId="50" fillId="0" borderId="0">
      <alignment wrapText="1"/>
    </xf>
  </cellStyleXfs>
  <cellXfs count="275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0" fontId="10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11" fillId="0" borderId="3" xfId="0" applyNumberFormat="1" applyFont="1" applyBorder="1" applyAlignment="1"/>
    <xf numFmtId="2" fontId="6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2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4" fontId="9" fillId="0" borderId="0" xfId="0" applyNumberFormat="1" applyFont="1" applyAlignment="1">
      <alignment horizontal="left" indent="3"/>
    </xf>
    <xf numFmtId="0" fontId="9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165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0" fontId="9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2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9" fillId="0" borderId="7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/>
    <xf numFmtId="0" fontId="10" fillId="0" borderId="7" xfId="0" applyFont="1" applyBorder="1"/>
    <xf numFmtId="0" fontId="9" fillId="0" borderId="7" xfId="0" applyFont="1" applyBorder="1"/>
    <xf numFmtId="0" fontId="9" fillId="0" borderId="10" xfId="0" applyFont="1" applyBorder="1"/>
    <xf numFmtId="0" fontId="15" fillId="0" borderId="12" xfId="0" applyFont="1" applyBorder="1" applyAlignment="1"/>
    <xf numFmtId="0" fontId="16" fillId="0" borderId="12" xfId="0" applyFont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9" fillId="0" borderId="2" xfId="0" applyFont="1" applyBorder="1" applyAlignment="1"/>
    <xf numFmtId="0" fontId="18" fillId="0" borderId="0" xfId="0" applyFont="1" applyBorder="1" applyAlignment="1"/>
    <xf numFmtId="0" fontId="5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10" fillId="0" borderId="0" xfId="0" applyFont="1" applyAlignment="1"/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2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0" fillId="0" borderId="0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19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0" fontId="9" fillId="4" borderId="4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1" fillId="0" borderId="2" xfId="0" applyNumberFormat="1" applyFont="1" applyBorder="1" applyAlignment="1"/>
    <xf numFmtId="0" fontId="18" fillId="0" borderId="0" xfId="0" applyFont="1" applyFill="1" applyBorder="1" applyAlignment="1"/>
    <xf numFmtId="0" fontId="6" fillId="0" borderId="0" xfId="0" applyFont="1" applyFill="1" applyAlignment="1"/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2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1" fillId="0" borderId="0" xfId="0" applyNumberFormat="1" applyFont="1"/>
    <xf numFmtId="0" fontId="23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0" fillId="0" borderId="0" xfId="0" applyFont="1" applyAlignment="1">
      <alignment horizontal="left"/>
    </xf>
    <xf numFmtId="2" fontId="9" fillId="0" borderId="10" xfId="0" applyNumberFormat="1" applyFont="1" applyBorder="1"/>
    <xf numFmtId="4" fontId="9" fillId="0" borderId="10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2" fillId="7" borderId="0" xfId="0" applyFont="1" applyFill="1" applyBorder="1"/>
    <xf numFmtId="4" fontId="9" fillId="0" borderId="10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24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24" fillId="0" borderId="0" xfId="0" applyNumberFormat="1" applyFont="1" applyFill="1" applyBorder="1" applyAlignment="1"/>
    <xf numFmtId="3" fontId="24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/>
    <xf numFmtId="3" fontId="9" fillId="0" borderId="0" xfId="0" applyNumberFormat="1" applyFont="1" applyFill="1" applyAlignment="1"/>
    <xf numFmtId="165" fontId="24" fillId="0" borderId="0" xfId="0" applyNumberFormat="1" applyFont="1" applyBorder="1" applyAlignment="1"/>
    <xf numFmtId="3" fontId="4" fillId="0" borderId="0" xfId="0" applyNumberFormat="1" applyFont="1" applyFill="1" applyBorder="1"/>
    <xf numFmtId="3" fontId="25" fillId="0" borderId="0" xfId="0" applyNumberFormat="1" applyFont="1" applyFill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/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3" fillId="0" borderId="0" xfId="47" applyFont="1" applyAlignment="1" applyProtection="1">
      <alignment horizontal="left" vertical="center"/>
    </xf>
    <xf numFmtId="0" fontId="24" fillId="0" borderId="0" xfId="0" applyFont="1" applyFill="1" applyAlignment="1"/>
    <xf numFmtId="165" fontId="24" fillId="0" borderId="0" xfId="0" applyNumberFormat="1" applyFont="1" applyFill="1" applyBorder="1" applyAlignment="1"/>
    <xf numFmtId="3" fontId="14" fillId="0" borderId="0" xfId="0" applyNumberFormat="1" applyFont="1"/>
    <xf numFmtId="0" fontId="47" fillId="0" borderId="0" xfId="47" applyFont="1" applyAlignment="1" applyProtection="1">
      <alignment horizontal="left" vertical="center" indent="1"/>
    </xf>
    <xf numFmtId="0" fontId="0" fillId="0" borderId="0" xfId="0" applyFill="1"/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4" fontId="9" fillId="0" borderId="0" xfId="0" applyNumberFormat="1" applyFont="1" applyFill="1"/>
    <xf numFmtId="0" fontId="49" fillId="0" borderId="0" xfId="0" applyFont="1" applyAlignment="1">
      <alignment vertical="center"/>
    </xf>
    <xf numFmtId="0" fontId="48" fillId="39" borderId="0" xfId="0" applyFont="1" applyFill="1" applyAlignment="1">
      <alignment vertical="center"/>
    </xf>
    <xf numFmtId="3" fontId="9" fillId="0" borderId="0" xfId="63" applyNumberFormat="1" applyFont="1" applyFill="1" applyBorder="1" applyAlignment="1">
      <alignment horizontal="right"/>
    </xf>
    <xf numFmtId="3" fontId="24" fillId="0" borderId="0" xfId="63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/>
    <xf numFmtId="0" fontId="9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3" fontId="11" fillId="0" borderId="0" xfId="63" applyNumberFormat="1" applyFont="1" applyBorder="1" applyAlignment="1">
      <alignment horizontal="right"/>
    </xf>
    <xf numFmtId="3" fontId="24" fillId="0" borderId="0" xfId="63" applyNumberFormat="1" applyFont="1" applyBorder="1" applyAlignment="1">
      <alignment horizontal="right"/>
    </xf>
    <xf numFmtId="0" fontId="11" fillId="0" borderId="0" xfId="0" applyFont="1" applyBorder="1" applyAlignment="1"/>
    <xf numFmtId="4" fontId="9" fillId="0" borderId="14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63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0" fontId="6" fillId="0" borderId="24" xfId="0" applyFont="1" applyBorder="1" applyAlignment="1"/>
    <xf numFmtId="166" fontId="6" fillId="0" borderId="0" xfId="0" applyNumberFormat="1" applyFont="1" applyFill="1" applyBorder="1" applyAlignment="1"/>
    <xf numFmtId="166" fontId="6" fillId="0" borderId="10" xfId="0" applyNumberFormat="1" applyFont="1" applyFill="1" applyBorder="1" applyAlignment="1"/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/>
    <xf numFmtId="0" fontId="6" fillId="0" borderId="0" xfId="0" applyFont="1" applyBorder="1"/>
    <xf numFmtId="0" fontId="9" fillId="0" borderId="3" xfId="0" applyNumberFormat="1" applyFont="1" applyFill="1" applyBorder="1" applyAlignment="1"/>
    <xf numFmtId="0" fontId="9" fillId="0" borderId="0" xfId="0" applyNumberFormat="1" applyFont="1" applyBorder="1" applyAlignment="1"/>
    <xf numFmtId="0" fontId="9" fillId="0" borderId="3" xfId="0" applyNumberFormat="1" applyFont="1" applyBorder="1" applyAlignment="1"/>
    <xf numFmtId="0" fontId="9" fillId="6" borderId="3" xfId="0" applyNumberFormat="1" applyFont="1" applyFill="1" applyBorder="1" applyAlignment="1"/>
    <xf numFmtId="0" fontId="9" fillId="0" borderId="0" xfId="0" applyNumberFormat="1" applyFont="1" applyBorder="1" applyAlignment="1">
      <alignment horizontal="right"/>
    </xf>
    <xf numFmtId="0" fontId="6" fillId="0" borderId="0" xfId="0" applyNumberFormat="1" applyFont="1"/>
    <xf numFmtId="166" fontId="9" fillId="0" borderId="0" xfId="0" applyNumberFormat="1" applyFont="1" applyBorder="1" applyAlignment="1"/>
    <xf numFmtId="165" fontId="9" fillId="0" borderId="0" xfId="0" applyNumberFormat="1" applyFont="1" applyFill="1" applyAlignment="1"/>
    <xf numFmtId="168" fontId="0" fillId="0" borderId="0" xfId="0" applyNumberFormat="1" applyFill="1" applyAlignment="1">
      <alignment wrapText="1"/>
    </xf>
    <xf numFmtId="0" fontId="48" fillId="0" borderId="0" xfId="0" applyFont="1" applyAlignment="1">
      <alignment vertical="center"/>
    </xf>
    <xf numFmtId="0" fontId="49" fillId="39" borderId="0" xfId="0" applyFont="1" applyFill="1" applyAlignment="1">
      <alignment horizontal="left" vertical="center"/>
    </xf>
    <xf numFmtId="0" fontId="48" fillId="39" borderId="0" xfId="0" applyFont="1" applyFill="1" applyAlignment="1">
      <alignment horizontal="left" vertical="center"/>
    </xf>
    <xf numFmtId="0" fontId="48" fillId="39" borderId="0" xfId="0" applyFont="1" applyFill="1" applyAlignment="1">
      <alignment horizontal="left" vertical="top" wrapText="1"/>
    </xf>
    <xf numFmtId="0" fontId="49" fillId="39" borderId="0" xfId="0" applyFont="1" applyFill="1" applyAlignment="1">
      <alignment horizontal="left" vertical="center" wrapText="1"/>
    </xf>
    <xf numFmtId="166" fontId="6" fillId="0" borderId="0" xfId="0" applyNumberFormat="1" applyFont="1" applyFill="1"/>
    <xf numFmtId="3" fontId="52" fillId="0" borderId="25" xfId="0" applyNumberFormat="1" applyFont="1" applyBorder="1" applyAlignment="1">
      <alignment horizontal="right" vertical="center"/>
    </xf>
    <xf numFmtId="0" fontId="53" fillId="0" borderId="0" xfId="0" applyFont="1"/>
    <xf numFmtId="3" fontId="52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Fill="1" applyBorder="1" applyAlignment="1"/>
    <xf numFmtId="4" fontId="9" fillId="0" borderId="0" xfId="0" applyNumberFormat="1" applyFont="1" applyFill="1" applyAlignment="1">
      <alignment horizontal="left"/>
    </xf>
    <xf numFmtId="4" fontId="9" fillId="0" borderId="0" xfId="0" applyNumberFormat="1" applyFont="1" applyFill="1" applyAlignment="1">
      <alignment horizontal="left" indent="1"/>
    </xf>
    <xf numFmtId="0" fontId="54" fillId="0" borderId="25" xfId="0" applyFont="1" applyBorder="1" applyAlignment="1">
      <alignment vertical="center" wrapText="1"/>
    </xf>
    <xf numFmtId="0" fontId="12" fillId="0" borderId="0" xfId="0" applyFont="1" applyFill="1"/>
    <xf numFmtId="0" fontId="9" fillId="2" borderId="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3" fontId="48" fillId="0" borderId="0" xfId="0" applyNumberFormat="1" applyFont="1" applyAlignment="1">
      <alignment vertical="center"/>
    </xf>
    <xf numFmtId="0" fontId="9" fillId="0" borderId="0" xfId="0" applyFont="1" applyFill="1" applyBorder="1"/>
    <xf numFmtId="0" fontId="6" fillId="0" borderId="26" xfId="0" applyFont="1" applyBorder="1"/>
    <xf numFmtId="0" fontId="6" fillId="0" borderId="26" xfId="0" applyNumberFormat="1" applyFont="1" applyBorder="1"/>
    <xf numFmtId="2" fontId="9" fillId="0" borderId="6" xfId="0" applyNumberFormat="1" applyFont="1" applyBorder="1"/>
    <xf numFmtId="2" fontId="9" fillId="0" borderId="8" xfId="0" applyNumberFormat="1" applyFont="1" applyBorder="1"/>
    <xf numFmtId="2" fontId="9" fillId="0" borderId="11" xfId="0" applyNumberFormat="1" applyFont="1" applyBorder="1"/>
    <xf numFmtId="4" fontId="9" fillId="0" borderId="6" xfId="0" applyNumberFormat="1" applyFont="1" applyBorder="1" applyAlignment="1"/>
    <xf numFmtId="4" fontId="9" fillId="0" borderId="8" xfId="0" applyNumberFormat="1" applyFont="1" applyBorder="1" applyAlignment="1"/>
    <xf numFmtId="4" fontId="9" fillId="0" borderId="11" xfId="0" applyNumberFormat="1" applyFont="1" applyBorder="1" applyAlignment="1"/>
    <xf numFmtId="0" fontId="6" fillId="0" borderId="26" xfId="0" applyFont="1" applyBorder="1" applyAlignment="1"/>
    <xf numFmtId="2" fontId="9" fillId="0" borderId="0" xfId="0" applyNumberFormat="1" applyFont="1" applyFill="1" applyAlignment="1">
      <alignment horizontal="right"/>
    </xf>
    <xf numFmtId="1" fontId="0" fillId="0" borderId="0" xfId="0" applyNumberFormat="1" applyAlignment="1">
      <alignment wrapText="1"/>
    </xf>
    <xf numFmtId="0" fontId="6" fillId="0" borderId="26" xfId="0" applyFont="1" applyFill="1" applyBorder="1" applyAlignment="1"/>
    <xf numFmtId="0" fontId="5" fillId="0" borderId="0" xfId="0" applyFont="1" applyFill="1" applyAlignment="1"/>
    <xf numFmtId="0" fontId="3" fillId="0" borderId="0" xfId="0" applyFont="1" applyFill="1"/>
    <xf numFmtId="0" fontId="6" fillId="0" borderId="26" xfId="0" applyFont="1" applyFill="1" applyBorder="1"/>
    <xf numFmtId="166" fontId="9" fillId="0" borderId="0" xfId="0" applyNumberFormat="1" applyFont="1" applyBorder="1" applyAlignment="1">
      <alignment horizontal="right"/>
    </xf>
    <xf numFmtId="0" fontId="58" fillId="0" borderId="0" xfId="0" applyFont="1" applyBorder="1"/>
    <xf numFmtId="166" fontId="58" fillId="0" borderId="0" xfId="0" applyNumberFormat="1" applyFont="1" applyBorder="1"/>
    <xf numFmtId="0" fontId="56" fillId="0" borderId="0" xfId="0" applyFont="1" applyBorder="1" applyAlignment="1"/>
    <xf numFmtId="0" fontId="57" fillId="0" borderId="0" xfId="0" applyFont="1" applyBorder="1" applyAlignment="1"/>
    <xf numFmtId="0" fontId="58" fillId="0" borderId="0" xfId="0" applyFont="1" applyBorder="1" applyAlignment="1"/>
    <xf numFmtId="166" fontId="58" fillId="0" borderId="0" xfId="0" applyNumberFormat="1" applyFont="1" applyBorder="1" applyAlignment="1"/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72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  <cellStyle name="XLConnect.Boolean" xfId="70"/>
    <cellStyle name="XLConnect.DateTime" xfId="71"/>
    <cellStyle name="XLConnect.Header" xfId="67"/>
    <cellStyle name="XLConnect.Numeric" xfId="69"/>
    <cellStyle name="XLConnect.String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FF00"/>
      <color rgb="FF66FF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6193692743411373E-2"/>
          <c:y val="0"/>
          <c:w val="0.98340168743770007"/>
          <c:h val="0.891193439529736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 '!$I$41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18669669368746E-2"/>
                  <c:y val="-2.143474001233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1A-4403-957B-AF2951432B6A}"/>
                </c:ext>
              </c:extLst>
            </c:dLbl>
            <c:dLbl>
              <c:idx val="1"/>
              <c:layout>
                <c:manualLayout>
                  <c:x val="2.4023869108208029E-2"/>
                  <c:y val="-2.101624393724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1A-4403-957B-AF2951432B6A}"/>
                </c:ext>
              </c:extLst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1A-4403-957B-AF2951432B6A}"/>
                </c:ext>
              </c:extLst>
            </c:dLbl>
            <c:dLbl>
              <c:idx val="3"/>
              <c:layout>
                <c:manualLayout>
                  <c:x val="1.5267434746607456E-2"/>
                  <c:y val="-1.788260338425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1A-4403-957B-AF2951432B6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'1.1.1-G.1.1 '!$H$42:$H$45</c:f>
              <c:strCache>
                <c:ptCount val="4"/>
                <c:pt idx="0">
                  <c:v>Servicios</c:v>
                </c:pt>
                <c:pt idx="1">
                  <c:v>Industria</c:v>
                </c:pt>
                <c:pt idx="2">
                  <c:v>Agricultura</c:v>
                </c:pt>
                <c:pt idx="3">
                  <c:v>Construcción</c:v>
                </c:pt>
              </c:strCache>
            </c:strRef>
          </c:cat>
          <c:val>
            <c:numRef>
              <c:f>'1.1.1-G.1.1 '!$I$42:$I$45</c:f>
              <c:numCache>
                <c:formatCode>0.0</c:formatCode>
                <c:ptCount val="4"/>
                <c:pt idx="0">
                  <c:v>0.56652649034813907</c:v>
                </c:pt>
                <c:pt idx="1">
                  <c:v>0.23821582783138459</c:v>
                </c:pt>
                <c:pt idx="2">
                  <c:v>5.565142997927304E-2</c:v>
                </c:pt>
                <c:pt idx="3">
                  <c:v>5.1179801651074358E-2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A-4403-957B-AF295143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15552"/>
        <c:axId val="126617088"/>
        <c:axId val="0"/>
      </c:bar3DChart>
      <c:catAx>
        <c:axId val="1266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1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17088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2661555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3-4201-9059-FAF4A8FB022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053-4201-9059-FAF4A8FB022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3-4201-9059-FAF4A8FB022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053-4201-9059-FAF4A8F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08352"/>
        <c:axId val="126714240"/>
      </c:barChart>
      <c:catAx>
        <c:axId val="1267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7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7142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70835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D-40BC-BDDC-C65D07E364C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FFD-40BC-BDDC-C65D07E364C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D-40BC-BDDC-C65D07E364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FFD-40BC-BDDC-C65D07E3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1136"/>
        <c:axId val="127931136"/>
      </c:barChart>
      <c:catAx>
        <c:axId val="1268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311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81113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0-4AA1-9654-91BF410EE0D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B0-4AA1-9654-91BF410EE0D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B0-4AA1-9654-91BF410EE0D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0B0-4AA1-9654-91BF410E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69536"/>
        <c:axId val="127979520"/>
      </c:barChart>
      <c:catAx>
        <c:axId val="1279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7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795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6953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2354705661786E-2"/>
          <c:y val="3.5822962762900021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'1.2.2-G1.2'!$I$30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0C-4DF8-898C-343EFEB8E692}"/>
                </c:ext>
              </c:extLst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0C-4DF8-898C-343EFEB8E692}"/>
                </c:ext>
              </c:extLst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0C-4DF8-898C-343EFEB8E692}"/>
                </c:ext>
              </c:extLst>
            </c:dLbl>
            <c:dLbl>
              <c:idx val="4"/>
              <c:layout>
                <c:manualLayout>
                  <c:x val="-2.7580440988728763E-2"/>
                  <c:y val="2.9525150467885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0C-4DF8-898C-343EFEB8E692}"/>
                </c:ext>
              </c:extLst>
            </c:dLbl>
            <c:dLbl>
              <c:idx val="5"/>
              <c:layout>
                <c:manualLayout>
                  <c:x val="-2.6958432366109352E-2"/>
                  <c:y val="-2.882410447681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0C-4DF8-898C-343EFEB8E692}"/>
                </c:ext>
              </c:extLst>
            </c:dLbl>
            <c:dLbl>
              <c:idx val="6"/>
              <c:layout>
                <c:manualLayout>
                  <c:x val="-2.1557702078062211E-2"/>
                  <c:y val="-3.9094594450997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0C-4DF8-898C-343EFEB8E692}"/>
                </c:ext>
              </c:extLst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0C-4DF8-898C-343EFEB8E692}"/>
                </c:ext>
              </c:extLst>
            </c:dLbl>
            <c:dLbl>
              <c:idx val="8"/>
              <c:layout>
                <c:manualLayout>
                  <c:x val="-5.1537352589460669E-2"/>
                  <c:y val="6.7704698947240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0C-4DF8-898C-343EFEB8E692}"/>
                </c:ext>
              </c:extLst>
            </c:dLbl>
            <c:dLbl>
              <c:idx val="9"/>
              <c:layout>
                <c:manualLayout>
                  <c:x val="-2.8112665616906955E-2"/>
                  <c:y val="3.0260501344214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0C-4DF8-898C-343EFEB8E692}"/>
                </c:ext>
              </c:extLst>
            </c:dLbl>
            <c:dLbl>
              <c:idx val="10"/>
              <c:layout>
                <c:manualLayout>
                  <c:x val="-4.5234310988284163E-2"/>
                  <c:y val="-2.1886257132838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0C-4DF8-898C-343EFEB8E692}"/>
                </c:ext>
              </c:extLst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0C-4DF8-898C-343EFEB8E692}"/>
                </c:ext>
              </c:extLst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0C-4DF8-898C-343EFEB8E692}"/>
                </c:ext>
              </c:extLst>
            </c:dLbl>
            <c:dLbl>
              <c:idx val="13"/>
              <c:layout>
                <c:manualLayout>
                  <c:x val="-5.1412260967379081E-2"/>
                  <c:y val="-3.062209572088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0C-4DF8-898C-343EFEB8E692}"/>
                </c:ext>
              </c:extLst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0C-4DF8-898C-343EFEB8E692}"/>
                </c:ext>
              </c:extLst>
            </c:dLbl>
            <c:dLbl>
              <c:idx val="15"/>
              <c:layout>
                <c:manualLayout>
                  <c:x val="-3.4643217409212466E-2"/>
                  <c:y val="4.105380046117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689963568551037E-2"/>
                      <c:h val="4.83300923416961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980C-4DF8-898C-343EFEB8E692}"/>
                </c:ext>
              </c:extLst>
            </c:dLbl>
            <c:dLbl>
              <c:idx val="16"/>
              <c:layout>
                <c:manualLayout>
                  <c:x val="-1.3363874776587464E-2"/>
                  <c:y val="-4.1618848757265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0C-4DF8-898C-343EFEB8E6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'1.2.2-G1.2'!$H$37:$H$53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'1.2.2-G1.2'!$I$37:$I$53</c:f>
              <c:numCache>
                <c:formatCode>0.0</c:formatCode>
                <c:ptCount val="17"/>
                <c:pt idx="0">
                  <c:v>1.6</c:v>
                </c:pt>
                <c:pt idx="1">
                  <c:v>0.5</c:v>
                </c:pt>
                <c:pt idx="2">
                  <c:v>3</c:v>
                </c:pt>
                <c:pt idx="3">
                  <c:v>2.7</c:v>
                </c:pt>
                <c:pt idx="4">
                  <c:v>2.8</c:v>
                </c:pt>
                <c:pt idx="5">
                  <c:v>0.1</c:v>
                </c:pt>
                <c:pt idx="6">
                  <c:v>-0.9</c:v>
                </c:pt>
                <c:pt idx="7">
                  <c:v>0.1</c:v>
                </c:pt>
                <c:pt idx="8">
                  <c:v>1.5</c:v>
                </c:pt>
                <c:pt idx="9">
                  <c:v>0.6</c:v>
                </c:pt>
                <c:pt idx="10">
                  <c:v>1.2</c:v>
                </c:pt>
                <c:pt idx="11">
                  <c:v>1</c:v>
                </c:pt>
                <c:pt idx="12">
                  <c:v>-0.8</c:v>
                </c:pt>
                <c:pt idx="13">
                  <c:v>7</c:v>
                </c:pt>
                <c:pt idx="14">
                  <c:v>5.8</c:v>
                </c:pt>
                <c:pt idx="15">
                  <c:v>3.1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80C-4DF8-898C-343EFEB8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14272"/>
        <c:axId val="127824256"/>
      </c:lineChart>
      <c:catAx>
        <c:axId val="1278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24256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278242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14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'G1.3-G1.4'!$J$43:$K$62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'G1.3-G1.4'!$L$43:$L$62</c:f>
              <c:numCache>
                <c:formatCode>0.00</c:formatCode>
                <c:ptCount val="20"/>
                <c:pt idx="0">
                  <c:v>4.4377654365862362</c:v>
                </c:pt>
                <c:pt idx="1">
                  <c:v>5.6943845379142317</c:v>
                </c:pt>
                <c:pt idx="2">
                  <c:v>4.550754112068331</c:v>
                </c:pt>
                <c:pt idx="3">
                  <c:v>2.3162842106613257</c:v>
                </c:pt>
                <c:pt idx="4">
                  <c:v>2.5822579657379361</c:v>
                </c:pt>
                <c:pt idx="5">
                  <c:v>4.7972753450252634</c:v>
                </c:pt>
                <c:pt idx="6">
                  <c:v>7.865707638533161</c:v>
                </c:pt>
                <c:pt idx="7">
                  <c:v>9.9018033424493108</c:v>
                </c:pt>
                <c:pt idx="8">
                  <c:v>7.7965953212705834</c:v>
                </c:pt>
                <c:pt idx="9">
                  <c:v>3.2448493150204678</c:v>
                </c:pt>
                <c:pt idx="10">
                  <c:v>3.6687514701525333E-3</c:v>
                </c:pt>
                <c:pt idx="11">
                  <c:v>-0.34623135300610136</c:v>
                </c:pt>
                <c:pt idx="12">
                  <c:v>1.2141991642203416</c:v>
                </c:pt>
                <c:pt idx="13">
                  <c:v>3.9637230416803586</c:v>
                </c:pt>
                <c:pt idx="14">
                  <c:v>6.126397634086687</c:v>
                </c:pt>
                <c:pt idx="15">
                  <c:v>4.0302256974165642</c:v>
                </c:pt>
                <c:pt idx="16">
                  <c:v>-1.0983049167327565</c:v>
                </c:pt>
                <c:pt idx="17">
                  <c:v>-4.2744404956296282</c:v>
                </c:pt>
                <c:pt idx="18">
                  <c:v>-5.2277692895339882</c:v>
                </c:pt>
                <c:pt idx="19">
                  <c:v>-3.7902123995407599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58-415F-A606-B5AE8548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0016"/>
        <c:axId val="128071936"/>
      </c:lineChart>
      <c:catAx>
        <c:axId val="1280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71936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28071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70016"/>
        <c:crosses val="autoZero"/>
        <c:crossBetween val="between"/>
        <c:maj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'G1.3-G1.4'!$N$43:$O$62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'G1.3-G1.4'!$P$43:$P$62</c:f>
              <c:numCache>
                <c:formatCode>#,##0.00</c:formatCode>
                <c:ptCount val="20"/>
                <c:pt idx="0">
                  <c:v>-2.3376980495411726</c:v>
                </c:pt>
                <c:pt idx="1">
                  <c:v>0.81970569066245713</c:v>
                </c:pt>
                <c:pt idx="2">
                  <c:v>0.21071898011581736</c:v>
                </c:pt>
                <c:pt idx="3">
                  <c:v>-2.0180703715136934</c:v>
                </c:pt>
                <c:pt idx="4">
                  <c:v>1.6242631206197855</c:v>
                </c:pt>
                <c:pt idx="5">
                  <c:v>1.9498489701730084</c:v>
                </c:pt>
                <c:pt idx="6">
                  <c:v>2.2563765100632414</c:v>
                </c:pt>
                <c:pt idx="7">
                  <c:v>5.210079192799669</c:v>
                </c:pt>
                <c:pt idx="8">
                  <c:v>0.37256260894938759</c:v>
                </c:pt>
                <c:pt idx="9">
                  <c:v>-0.62715635274119774</c:v>
                </c:pt>
                <c:pt idx="10">
                  <c:v>-1.1657133596157729</c:v>
                </c:pt>
                <c:pt idx="11">
                  <c:v>0.81458723951288969</c:v>
                </c:pt>
                <c:pt idx="12">
                  <c:v>-2.6210098542355791</c:v>
                </c:pt>
                <c:pt idx="13">
                  <c:v>-6.173695130837813</c:v>
                </c:pt>
                <c:pt idx="14">
                  <c:v>-4.407834351634353</c:v>
                </c:pt>
                <c:pt idx="15">
                  <c:v>-9.6796678353312888</c:v>
                </c:pt>
                <c:pt idx="16">
                  <c:v>-6.6429948411621007</c:v>
                </c:pt>
                <c:pt idx="17">
                  <c:v>-4.6018786529362625</c:v>
                </c:pt>
                <c:pt idx="18">
                  <c:v>-8.2570453912559145</c:v>
                </c:pt>
                <c:pt idx="19">
                  <c:v>-7.7222855514391533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1A-4873-B31F-01293BDE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83456"/>
        <c:axId val="128085376"/>
      </c:lineChart>
      <c:catAx>
        <c:axId val="128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85376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280853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8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190500</xdr:rowOff>
    </xdr:from>
    <xdr:to>
      <xdr:col>6</xdr:col>
      <xdr:colOff>295275</xdr:colOff>
      <xdr:row>4</xdr:row>
      <xdr:rowOff>138684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38</xdr:row>
      <xdr:rowOff>9525</xdr:rowOff>
    </xdr:from>
    <xdr:to>
      <xdr:col>5</xdr:col>
      <xdr:colOff>342900</xdr:colOff>
      <xdr:row>51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27</xdr:row>
      <xdr:rowOff>114301</xdr:rowOff>
    </xdr:from>
    <xdr:to>
      <xdr:col>5</xdr:col>
      <xdr:colOff>426720</xdr:colOff>
      <xdr:row>50</xdr:row>
      <xdr:rowOff>22861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30</xdr:row>
      <xdr:rowOff>19050</xdr:rowOff>
    </xdr:from>
    <xdr:to>
      <xdr:col>7</xdr:col>
      <xdr:colOff>238125</xdr:colOff>
      <xdr:row>50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11" sqref="B11"/>
    </sheetView>
  </sheetViews>
  <sheetFormatPr baseColWidth="10" defaultColWidth="0" defaultRowHeight="18" customHeight="1" zeroHeight="1"/>
  <cols>
    <col min="1" max="1" width="4.28515625" style="172" customWidth="1" collapsed="1"/>
    <col min="2" max="2" width="59.85546875" style="172" customWidth="1" collapsed="1"/>
    <col min="3" max="7" width="11.42578125" style="172" customWidth="1" collapsed="1"/>
    <col min="8" max="8" width="6.28515625" style="172" customWidth="1" collapsed="1"/>
    <col min="9" max="255" width="0" style="172" hidden="1" customWidth="1" collapsed="1"/>
    <col min="256" max="256" width="1.42578125" style="172" hidden="1" collapsed="1"/>
    <col min="257" max="257" width="4.28515625" style="172" hidden="1" collapsed="1"/>
    <col min="258" max="258" width="59.85546875" style="172" hidden="1" collapsed="1"/>
    <col min="259" max="263" width="11.42578125" style="172" hidden="1" collapsed="1"/>
    <col min="264" max="264" width="6.28515625" style="172" hidden="1" collapsed="1"/>
    <col min="265" max="512" width="1.42578125" style="172" hidden="1" collapsed="1"/>
    <col min="513" max="513" width="4.28515625" style="172" hidden="1" collapsed="1"/>
    <col min="514" max="514" width="59.85546875" style="172" hidden="1" collapsed="1"/>
    <col min="515" max="519" width="11.42578125" style="172" hidden="1" collapsed="1"/>
    <col min="520" max="520" width="6.28515625" style="172" hidden="1" collapsed="1"/>
    <col min="521" max="768" width="1.42578125" style="172" hidden="1" collapsed="1"/>
    <col min="769" max="769" width="4.28515625" style="172" hidden="1" collapsed="1"/>
    <col min="770" max="770" width="59.85546875" style="172" hidden="1" collapsed="1"/>
    <col min="771" max="775" width="11.42578125" style="172" hidden="1" collapsed="1"/>
    <col min="776" max="776" width="6.28515625" style="172" hidden="1" collapsed="1"/>
    <col min="777" max="1024" width="1.42578125" style="172" hidden="1" collapsed="1"/>
    <col min="1025" max="1025" width="4.28515625" style="172" hidden="1" collapsed="1"/>
    <col min="1026" max="1026" width="59.85546875" style="172" hidden="1" collapsed="1"/>
    <col min="1027" max="1031" width="11.42578125" style="172" hidden="1" collapsed="1"/>
    <col min="1032" max="1032" width="6.28515625" style="172" hidden="1" collapsed="1"/>
    <col min="1033" max="1280" width="1.42578125" style="172" hidden="1" collapsed="1"/>
    <col min="1281" max="1281" width="4.28515625" style="172" hidden="1" collapsed="1"/>
    <col min="1282" max="1282" width="59.85546875" style="172" hidden="1" collapsed="1"/>
    <col min="1283" max="1287" width="11.42578125" style="172" hidden="1" collapsed="1"/>
    <col min="1288" max="1288" width="6.28515625" style="172" hidden="1" collapsed="1"/>
    <col min="1289" max="1536" width="1.42578125" style="172" hidden="1" collapsed="1"/>
    <col min="1537" max="1537" width="4.28515625" style="172" hidden="1" collapsed="1"/>
    <col min="1538" max="1538" width="59.85546875" style="172" hidden="1" collapsed="1"/>
    <col min="1539" max="1543" width="11.42578125" style="172" hidden="1" collapsed="1"/>
    <col min="1544" max="1544" width="6.28515625" style="172" hidden="1" collapsed="1"/>
    <col min="1545" max="1792" width="1.42578125" style="172" hidden="1" collapsed="1"/>
    <col min="1793" max="1793" width="4.28515625" style="172" hidden="1" collapsed="1"/>
    <col min="1794" max="1794" width="59.85546875" style="172" hidden="1" collapsed="1"/>
    <col min="1795" max="1799" width="11.42578125" style="172" hidden="1" collapsed="1"/>
    <col min="1800" max="1800" width="6.28515625" style="172" hidden="1" collapsed="1"/>
    <col min="1801" max="2048" width="1.42578125" style="172" hidden="1" collapsed="1"/>
    <col min="2049" max="2049" width="4.28515625" style="172" hidden="1" collapsed="1"/>
    <col min="2050" max="2050" width="59.85546875" style="172" hidden="1" collapsed="1"/>
    <col min="2051" max="2055" width="11.42578125" style="172" hidden="1" collapsed="1"/>
    <col min="2056" max="2056" width="6.28515625" style="172" hidden="1" collapsed="1"/>
    <col min="2057" max="2304" width="1.42578125" style="172" hidden="1" collapsed="1"/>
    <col min="2305" max="2305" width="4.28515625" style="172" hidden="1" collapsed="1"/>
    <col min="2306" max="2306" width="59.85546875" style="172" hidden="1" collapsed="1"/>
    <col min="2307" max="2311" width="11.42578125" style="172" hidden="1" collapsed="1"/>
    <col min="2312" max="2312" width="6.28515625" style="172" hidden="1" collapsed="1"/>
    <col min="2313" max="2560" width="1.42578125" style="172" hidden="1" collapsed="1"/>
    <col min="2561" max="2561" width="4.28515625" style="172" hidden="1" collapsed="1"/>
    <col min="2562" max="2562" width="59.85546875" style="172" hidden="1" collapsed="1"/>
    <col min="2563" max="2567" width="11.42578125" style="172" hidden="1" collapsed="1"/>
    <col min="2568" max="2568" width="6.28515625" style="172" hidden="1" collapsed="1"/>
    <col min="2569" max="2816" width="1.42578125" style="172" hidden="1" collapsed="1"/>
    <col min="2817" max="2817" width="4.28515625" style="172" hidden="1" collapsed="1"/>
    <col min="2818" max="2818" width="59.85546875" style="172" hidden="1" collapsed="1"/>
    <col min="2819" max="2823" width="11.42578125" style="172" hidden="1" collapsed="1"/>
    <col min="2824" max="2824" width="6.28515625" style="172" hidden="1" collapsed="1"/>
    <col min="2825" max="3072" width="1.42578125" style="172" hidden="1" collapsed="1"/>
    <col min="3073" max="3073" width="4.28515625" style="172" hidden="1" collapsed="1"/>
    <col min="3074" max="3074" width="59.85546875" style="172" hidden="1" collapsed="1"/>
    <col min="3075" max="3079" width="11.42578125" style="172" hidden="1" collapsed="1"/>
    <col min="3080" max="3080" width="6.28515625" style="172" hidden="1" collapsed="1"/>
    <col min="3081" max="3328" width="1.42578125" style="172" hidden="1" collapsed="1"/>
    <col min="3329" max="3329" width="4.28515625" style="172" hidden="1" collapsed="1"/>
    <col min="3330" max="3330" width="59.85546875" style="172" hidden="1" collapsed="1"/>
    <col min="3331" max="3335" width="11.42578125" style="172" hidden="1" collapsed="1"/>
    <col min="3336" max="3336" width="6.28515625" style="172" hidden="1" collapsed="1"/>
    <col min="3337" max="3584" width="1.42578125" style="172" hidden="1" collapsed="1"/>
    <col min="3585" max="3585" width="4.28515625" style="172" hidden="1" collapsed="1"/>
    <col min="3586" max="3586" width="59.85546875" style="172" hidden="1" collapsed="1"/>
    <col min="3587" max="3591" width="11.42578125" style="172" hidden="1" collapsed="1"/>
    <col min="3592" max="3592" width="6.28515625" style="172" hidden="1" collapsed="1"/>
    <col min="3593" max="3840" width="1.42578125" style="172" hidden="1" collapsed="1"/>
    <col min="3841" max="3841" width="4.28515625" style="172" hidden="1" collapsed="1"/>
    <col min="3842" max="3842" width="59.85546875" style="172" hidden="1" collapsed="1"/>
    <col min="3843" max="3847" width="11.42578125" style="172" hidden="1" collapsed="1"/>
    <col min="3848" max="3848" width="6.28515625" style="172" hidden="1" collapsed="1"/>
    <col min="3849" max="4096" width="1.42578125" style="172" hidden="1" collapsed="1"/>
    <col min="4097" max="4097" width="4.28515625" style="172" hidden="1" collapsed="1"/>
    <col min="4098" max="4098" width="59.85546875" style="172" hidden="1" collapsed="1"/>
    <col min="4099" max="4103" width="11.42578125" style="172" hidden="1" collapsed="1"/>
    <col min="4104" max="4104" width="6.28515625" style="172" hidden="1" collapsed="1"/>
    <col min="4105" max="4352" width="1.42578125" style="172" hidden="1" collapsed="1"/>
    <col min="4353" max="4353" width="4.28515625" style="172" hidden="1" collapsed="1"/>
    <col min="4354" max="4354" width="59.85546875" style="172" hidden="1" collapsed="1"/>
    <col min="4355" max="4359" width="11.42578125" style="172" hidden="1" collapsed="1"/>
    <col min="4360" max="4360" width="6.28515625" style="172" hidden="1" collapsed="1"/>
    <col min="4361" max="4608" width="1.42578125" style="172" hidden="1" collapsed="1"/>
    <col min="4609" max="4609" width="4.28515625" style="172" hidden="1" collapsed="1"/>
    <col min="4610" max="4610" width="59.85546875" style="172" hidden="1" collapsed="1"/>
    <col min="4611" max="4615" width="11.42578125" style="172" hidden="1" collapsed="1"/>
    <col min="4616" max="4616" width="6.28515625" style="172" hidden="1" collapsed="1"/>
    <col min="4617" max="4864" width="1.42578125" style="172" hidden="1" collapsed="1"/>
    <col min="4865" max="4865" width="4.28515625" style="172" hidden="1" collapsed="1"/>
    <col min="4866" max="4866" width="59.85546875" style="172" hidden="1" collapsed="1"/>
    <col min="4867" max="4871" width="11.42578125" style="172" hidden="1" collapsed="1"/>
    <col min="4872" max="4872" width="6.28515625" style="172" hidden="1" collapsed="1"/>
    <col min="4873" max="5120" width="1.42578125" style="172" hidden="1" collapsed="1"/>
    <col min="5121" max="5121" width="4.28515625" style="172" hidden="1" collapsed="1"/>
    <col min="5122" max="5122" width="59.85546875" style="172" hidden="1" collapsed="1"/>
    <col min="5123" max="5127" width="11.42578125" style="172" hidden="1" collapsed="1"/>
    <col min="5128" max="5128" width="6.28515625" style="172" hidden="1" collapsed="1"/>
    <col min="5129" max="5376" width="1.42578125" style="172" hidden="1" collapsed="1"/>
    <col min="5377" max="5377" width="4.28515625" style="172" hidden="1" collapsed="1"/>
    <col min="5378" max="5378" width="59.85546875" style="172" hidden="1" collapsed="1"/>
    <col min="5379" max="5383" width="11.42578125" style="172" hidden="1" collapsed="1"/>
    <col min="5384" max="5384" width="6.28515625" style="172" hidden="1" collapsed="1"/>
    <col min="5385" max="5632" width="1.42578125" style="172" hidden="1" collapsed="1"/>
    <col min="5633" max="5633" width="4.28515625" style="172" hidden="1" collapsed="1"/>
    <col min="5634" max="5634" width="59.85546875" style="172" hidden="1" collapsed="1"/>
    <col min="5635" max="5639" width="11.42578125" style="172" hidden="1" collapsed="1"/>
    <col min="5640" max="5640" width="6.28515625" style="172" hidden="1" collapsed="1"/>
    <col min="5641" max="5888" width="1.42578125" style="172" hidden="1" collapsed="1"/>
    <col min="5889" max="5889" width="4.28515625" style="172" hidden="1" collapsed="1"/>
    <col min="5890" max="5890" width="59.85546875" style="172" hidden="1" collapsed="1"/>
    <col min="5891" max="5895" width="11.42578125" style="172" hidden="1" collapsed="1"/>
    <col min="5896" max="5896" width="6.28515625" style="172" hidden="1" collapsed="1"/>
    <col min="5897" max="6144" width="1.42578125" style="172" hidden="1" collapsed="1"/>
    <col min="6145" max="6145" width="4.28515625" style="172" hidden="1" collapsed="1"/>
    <col min="6146" max="6146" width="59.85546875" style="172" hidden="1" collapsed="1"/>
    <col min="6147" max="6151" width="11.42578125" style="172" hidden="1" collapsed="1"/>
    <col min="6152" max="6152" width="6.28515625" style="172" hidden="1" collapsed="1"/>
    <col min="6153" max="6400" width="1.42578125" style="172" hidden="1" collapsed="1"/>
    <col min="6401" max="6401" width="4.28515625" style="172" hidden="1" collapsed="1"/>
    <col min="6402" max="6402" width="59.85546875" style="172" hidden="1" collapsed="1"/>
    <col min="6403" max="6407" width="11.42578125" style="172" hidden="1" collapsed="1"/>
    <col min="6408" max="6408" width="6.28515625" style="172" hidden="1" collapsed="1"/>
    <col min="6409" max="6656" width="1.42578125" style="172" hidden="1" collapsed="1"/>
    <col min="6657" max="6657" width="4.28515625" style="172" hidden="1" collapsed="1"/>
    <col min="6658" max="6658" width="59.85546875" style="172" hidden="1" collapsed="1"/>
    <col min="6659" max="6663" width="11.42578125" style="172" hidden="1" collapsed="1"/>
    <col min="6664" max="6664" width="6.28515625" style="172" hidden="1" collapsed="1"/>
    <col min="6665" max="6912" width="1.42578125" style="172" hidden="1" collapsed="1"/>
    <col min="6913" max="6913" width="4.28515625" style="172" hidden="1" collapsed="1"/>
    <col min="6914" max="6914" width="59.85546875" style="172" hidden="1" collapsed="1"/>
    <col min="6915" max="6919" width="11.42578125" style="172" hidden="1" collapsed="1"/>
    <col min="6920" max="6920" width="6.28515625" style="172" hidden="1" collapsed="1"/>
    <col min="6921" max="7168" width="1.42578125" style="172" hidden="1" collapsed="1"/>
    <col min="7169" max="7169" width="4.28515625" style="172" hidden="1" collapsed="1"/>
    <col min="7170" max="7170" width="59.85546875" style="172" hidden="1" collapsed="1"/>
    <col min="7171" max="7175" width="11.42578125" style="172" hidden="1" collapsed="1"/>
    <col min="7176" max="7176" width="6.28515625" style="172" hidden="1" collapsed="1"/>
    <col min="7177" max="7424" width="1.42578125" style="172" hidden="1" collapsed="1"/>
    <col min="7425" max="7425" width="4.28515625" style="172" hidden="1" collapsed="1"/>
    <col min="7426" max="7426" width="59.85546875" style="172" hidden="1" collapsed="1"/>
    <col min="7427" max="7431" width="11.42578125" style="172" hidden="1" collapsed="1"/>
    <col min="7432" max="7432" width="6.28515625" style="172" hidden="1" collapsed="1"/>
    <col min="7433" max="7680" width="1.42578125" style="172" hidden="1" collapsed="1"/>
    <col min="7681" max="7681" width="4.28515625" style="172" hidden="1" collapsed="1"/>
    <col min="7682" max="7682" width="59.85546875" style="172" hidden="1" collapsed="1"/>
    <col min="7683" max="7687" width="11.42578125" style="172" hidden="1" collapsed="1"/>
    <col min="7688" max="7688" width="6.28515625" style="172" hidden="1" collapsed="1"/>
    <col min="7689" max="7936" width="1.42578125" style="172" hidden="1" collapsed="1"/>
    <col min="7937" max="7937" width="4.28515625" style="172" hidden="1" collapsed="1"/>
    <col min="7938" max="7938" width="59.85546875" style="172" hidden="1" collapsed="1"/>
    <col min="7939" max="7943" width="11.42578125" style="172" hidden="1" collapsed="1"/>
    <col min="7944" max="7944" width="6.28515625" style="172" hidden="1" collapsed="1"/>
    <col min="7945" max="8192" width="1.42578125" style="172" hidden="1" collapsed="1"/>
    <col min="8193" max="8193" width="4.28515625" style="172" hidden="1" collapsed="1"/>
    <col min="8194" max="8194" width="59.85546875" style="172" hidden="1" collapsed="1"/>
    <col min="8195" max="8199" width="11.42578125" style="172" hidden="1" collapsed="1"/>
    <col min="8200" max="8200" width="6.28515625" style="172" hidden="1" collapsed="1"/>
    <col min="8201" max="8448" width="1.42578125" style="172" hidden="1" collapsed="1"/>
    <col min="8449" max="8449" width="4.28515625" style="172" hidden="1" collapsed="1"/>
    <col min="8450" max="8450" width="59.85546875" style="172" hidden="1" collapsed="1"/>
    <col min="8451" max="8455" width="11.42578125" style="172" hidden="1" collapsed="1"/>
    <col min="8456" max="8456" width="6.28515625" style="172" hidden="1" collapsed="1"/>
    <col min="8457" max="8704" width="1.42578125" style="172" hidden="1" collapsed="1"/>
    <col min="8705" max="8705" width="4.28515625" style="172" hidden="1" collapsed="1"/>
    <col min="8706" max="8706" width="59.85546875" style="172" hidden="1" collapsed="1"/>
    <col min="8707" max="8711" width="11.42578125" style="172" hidden="1" collapsed="1"/>
    <col min="8712" max="8712" width="6.28515625" style="172" hidden="1" collapsed="1"/>
    <col min="8713" max="8960" width="1.42578125" style="172" hidden="1" collapsed="1"/>
    <col min="8961" max="8961" width="4.28515625" style="172" hidden="1" collapsed="1"/>
    <col min="8962" max="8962" width="59.85546875" style="172" hidden="1" collapsed="1"/>
    <col min="8963" max="8967" width="11.42578125" style="172" hidden="1" collapsed="1"/>
    <col min="8968" max="8968" width="6.28515625" style="172" hidden="1" collapsed="1"/>
    <col min="8969" max="9216" width="1.42578125" style="172" hidden="1" collapsed="1"/>
    <col min="9217" max="9217" width="4.28515625" style="172" hidden="1" collapsed="1"/>
    <col min="9218" max="9218" width="59.85546875" style="172" hidden="1" collapsed="1"/>
    <col min="9219" max="9223" width="11.42578125" style="172" hidden="1" collapsed="1"/>
    <col min="9224" max="9224" width="6.28515625" style="172" hidden="1" collapsed="1"/>
    <col min="9225" max="9472" width="1.42578125" style="172" hidden="1" collapsed="1"/>
    <col min="9473" max="9473" width="4.28515625" style="172" hidden="1" collapsed="1"/>
    <col min="9474" max="9474" width="59.85546875" style="172" hidden="1" collapsed="1"/>
    <col min="9475" max="9479" width="11.42578125" style="172" hidden="1" collapsed="1"/>
    <col min="9480" max="9480" width="6.28515625" style="172" hidden="1" collapsed="1"/>
    <col min="9481" max="9728" width="1.42578125" style="172" hidden="1" collapsed="1"/>
    <col min="9729" max="9729" width="4.28515625" style="172" hidden="1" collapsed="1"/>
    <col min="9730" max="9730" width="59.85546875" style="172" hidden="1" collapsed="1"/>
    <col min="9731" max="9735" width="11.42578125" style="172" hidden="1" collapsed="1"/>
    <col min="9736" max="9736" width="6.28515625" style="172" hidden="1" collapsed="1"/>
    <col min="9737" max="9984" width="1.42578125" style="172" hidden="1" collapsed="1"/>
    <col min="9985" max="9985" width="4.28515625" style="172" hidden="1" collapsed="1"/>
    <col min="9986" max="9986" width="59.85546875" style="172" hidden="1" collapsed="1"/>
    <col min="9987" max="9991" width="11.42578125" style="172" hidden="1" collapsed="1"/>
    <col min="9992" max="9992" width="6.28515625" style="172" hidden="1" collapsed="1"/>
    <col min="9993" max="10240" width="1.42578125" style="172" hidden="1" collapsed="1"/>
    <col min="10241" max="10241" width="4.28515625" style="172" hidden="1" collapsed="1"/>
    <col min="10242" max="10242" width="59.85546875" style="172" hidden="1" collapsed="1"/>
    <col min="10243" max="10247" width="11.42578125" style="172" hidden="1" collapsed="1"/>
    <col min="10248" max="10248" width="6.28515625" style="172" hidden="1" collapsed="1"/>
    <col min="10249" max="10496" width="1.42578125" style="172" hidden="1" collapsed="1"/>
    <col min="10497" max="10497" width="4.28515625" style="172" hidden="1" collapsed="1"/>
    <col min="10498" max="10498" width="59.85546875" style="172" hidden="1" collapsed="1"/>
    <col min="10499" max="10503" width="11.42578125" style="172" hidden="1" collapsed="1"/>
    <col min="10504" max="10504" width="6.28515625" style="172" hidden="1" collapsed="1"/>
    <col min="10505" max="10752" width="1.42578125" style="172" hidden="1" collapsed="1"/>
    <col min="10753" max="10753" width="4.28515625" style="172" hidden="1" collapsed="1"/>
    <col min="10754" max="10754" width="59.85546875" style="172" hidden="1" collapsed="1"/>
    <col min="10755" max="10759" width="11.42578125" style="172" hidden="1" collapsed="1"/>
    <col min="10760" max="10760" width="6.28515625" style="172" hidden="1" collapsed="1"/>
    <col min="10761" max="11008" width="1.42578125" style="172" hidden="1" collapsed="1"/>
    <col min="11009" max="11009" width="4.28515625" style="172" hidden="1" collapsed="1"/>
    <col min="11010" max="11010" width="59.85546875" style="172" hidden="1" collapsed="1"/>
    <col min="11011" max="11015" width="11.42578125" style="172" hidden="1" collapsed="1"/>
    <col min="11016" max="11016" width="6.28515625" style="172" hidden="1" collapsed="1"/>
    <col min="11017" max="11264" width="1.42578125" style="172" hidden="1" collapsed="1"/>
    <col min="11265" max="11265" width="4.28515625" style="172" hidden="1" collapsed="1"/>
    <col min="11266" max="11266" width="59.85546875" style="172" hidden="1" collapsed="1"/>
    <col min="11267" max="11271" width="11.42578125" style="172" hidden="1" collapsed="1"/>
    <col min="11272" max="11272" width="6.28515625" style="172" hidden="1" collapsed="1"/>
    <col min="11273" max="11520" width="1.42578125" style="172" hidden="1" collapsed="1"/>
    <col min="11521" max="11521" width="4.28515625" style="172" hidden="1" collapsed="1"/>
    <col min="11522" max="11522" width="59.85546875" style="172" hidden="1" collapsed="1"/>
    <col min="11523" max="11527" width="11.42578125" style="172" hidden="1" collapsed="1"/>
    <col min="11528" max="11528" width="6.28515625" style="172" hidden="1" collapsed="1"/>
    <col min="11529" max="11776" width="1.42578125" style="172" hidden="1" collapsed="1"/>
    <col min="11777" max="11777" width="4.28515625" style="172" hidden="1" collapsed="1"/>
    <col min="11778" max="11778" width="59.85546875" style="172" hidden="1" collapsed="1"/>
    <col min="11779" max="11783" width="11.42578125" style="172" hidden="1" collapsed="1"/>
    <col min="11784" max="11784" width="6.28515625" style="172" hidden="1" collapsed="1"/>
    <col min="11785" max="12032" width="1.42578125" style="172" hidden="1" collapsed="1"/>
    <col min="12033" max="12033" width="4.28515625" style="172" hidden="1" collapsed="1"/>
    <col min="12034" max="12034" width="59.85546875" style="172" hidden="1" collapsed="1"/>
    <col min="12035" max="12039" width="11.42578125" style="172" hidden="1" collapsed="1"/>
    <col min="12040" max="12040" width="6.28515625" style="172" hidden="1" collapsed="1"/>
    <col min="12041" max="12288" width="1.42578125" style="172" hidden="1" collapsed="1"/>
    <col min="12289" max="12289" width="4.28515625" style="172" hidden="1" collapsed="1"/>
    <col min="12290" max="12290" width="59.85546875" style="172" hidden="1" collapsed="1"/>
    <col min="12291" max="12295" width="11.42578125" style="172" hidden="1" collapsed="1"/>
    <col min="12296" max="12296" width="6.28515625" style="172" hidden="1" collapsed="1"/>
    <col min="12297" max="12544" width="1.42578125" style="172" hidden="1" collapsed="1"/>
    <col min="12545" max="12545" width="4.28515625" style="172" hidden="1" collapsed="1"/>
    <col min="12546" max="12546" width="59.85546875" style="172" hidden="1" collapsed="1"/>
    <col min="12547" max="12551" width="11.42578125" style="172" hidden="1" collapsed="1"/>
    <col min="12552" max="12552" width="6.28515625" style="172" hidden="1" collapsed="1"/>
    <col min="12553" max="12800" width="1.42578125" style="172" hidden="1" collapsed="1"/>
    <col min="12801" max="12801" width="4.28515625" style="172" hidden="1" collapsed="1"/>
    <col min="12802" max="12802" width="59.85546875" style="172" hidden="1" collapsed="1"/>
    <col min="12803" max="12807" width="11.42578125" style="172" hidden="1" collapsed="1"/>
    <col min="12808" max="12808" width="6.28515625" style="172" hidden="1" collapsed="1"/>
    <col min="12809" max="13056" width="1.42578125" style="172" hidden="1" collapsed="1"/>
    <col min="13057" max="13057" width="4.28515625" style="172" hidden="1" collapsed="1"/>
    <col min="13058" max="13058" width="59.85546875" style="172" hidden="1" collapsed="1"/>
    <col min="13059" max="13063" width="11.42578125" style="172" hidden="1" collapsed="1"/>
    <col min="13064" max="13064" width="6.28515625" style="172" hidden="1" collapsed="1"/>
    <col min="13065" max="13312" width="1.42578125" style="172" hidden="1" collapsed="1"/>
    <col min="13313" max="13313" width="4.28515625" style="172" hidden="1" collapsed="1"/>
    <col min="13314" max="13314" width="59.85546875" style="172" hidden="1" collapsed="1"/>
    <col min="13315" max="13319" width="11.42578125" style="172" hidden="1" collapsed="1"/>
    <col min="13320" max="13320" width="6.28515625" style="172" hidden="1" collapsed="1"/>
    <col min="13321" max="13568" width="1.42578125" style="172" hidden="1" collapsed="1"/>
    <col min="13569" max="13569" width="4.28515625" style="172" hidden="1" collapsed="1"/>
    <col min="13570" max="13570" width="59.85546875" style="172" hidden="1" collapsed="1"/>
    <col min="13571" max="13575" width="11.42578125" style="172" hidden="1" collapsed="1"/>
    <col min="13576" max="13576" width="6.28515625" style="172" hidden="1" collapsed="1"/>
    <col min="13577" max="13824" width="1.42578125" style="172" hidden="1" collapsed="1"/>
    <col min="13825" max="13825" width="4.28515625" style="172" hidden="1" collapsed="1"/>
    <col min="13826" max="13826" width="59.85546875" style="172" hidden="1" collapsed="1"/>
    <col min="13827" max="13831" width="11.42578125" style="172" hidden="1" collapsed="1"/>
    <col min="13832" max="13832" width="6.28515625" style="172" hidden="1" collapsed="1"/>
    <col min="13833" max="14080" width="1.42578125" style="172" hidden="1" collapsed="1"/>
    <col min="14081" max="14081" width="4.28515625" style="172" hidden="1" collapsed="1"/>
    <col min="14082" max="14082" width="59.85546875" style="172" hidden="1" collapsed="1"/>
    <col min="14083" max="14087" width="11.42578125" style="172" hidden="1" collapsed="1"/>
    <col min="14088" max="14088" width="6.28515625" style="172" hidden="1" collapsed="1"/>
    <col min="14089" max="14336" width="1.42578125" style="172" hidden="1" collapsed="1"/>
    <col min="14337" max="14337" width="4.28515625" style="172" hidden="1" collapsed="1"/>
    <col min="14338" max="14338" width="59.85546875" style="172" hidden="1" collapsed="1"/>
    <col min="14339" max="14343" width="11.42578125" style="172" hidden="1" collapsed="1"/>
    <col min="14344" max="14344" width="6.28515625" style="172" hidden="1" collapsed="1"/>
    <col min="14345" max="14592" width="1.42578125" style="172" hidden="1" collapsed="1"/>
    <col min="14593" max="14593" width="4.28515625" style="172" hidden="1" collapsed="1"/>
    <col min="14594" max="14594" width="59.85546875" style="172" hidden="1" collapsed="1"/>
    <col min="14595" max="14599" width="11.42578125" style="172" hidden="1" collapsed="1"/>
    <col min="14600" max="14600" width="6.28515625" style="172" hidden="1" collapsed="1"/>
    <col min="14601" max="14848" width="1.42578125" style="172" hidden="1" collapsed="1"/>
    <col min="14849" max="14849" width="4.28515625" style="172" hidden="1" collapsed="1"/>
    <col min="14850" max="14850" width="59.85546875" style="172" hidden="1" collapsed="1"/>
    <col min="14851" max="14855" width="11.42578125" style="172" hidden="1" collapsed="1"/>
    <col min="14856" max="14856" width="6.28515625" style="172" hidden="1" collapsed="1"/>
    <col min="14857" max="15104" width="1.42578125" style="172" hidden="1" collapsed="1"/>
    <col min="15105" max="15105" width="4.28515625" style="172" hidden="1" collapsed="1"/>
    <col min="15106" max="15106" width="59.85546875" style="172" hidden="1" collapsed="1"/>
    <col min="15107" max="15111" width="11.42578125" style="172" hidden="1" collapsed="1"/>
    <col min="15112" max="15112" width="6.28515625" style="172" hidden="1" collapsed="1"/>
    <col min="15113" max="15360" width="1.42578125" style="172" hidden="1" collapsed="1"/>
    <col min="15361" max="15361" width="4.28515625" style="172" hidden="1" collapsed="1"/>
    <col min="15362" max="15362" width="59.85546875" style="172" hidden="1" collapsed="1"/>
    <col min="15363" max="15367" width="11.42578125" style="172" hidden="1" collapsed="1"/>
    <col min="15368" max="15368" width="6.28515625" style="172" hidden="1" collapsed="1"/>
    <col min="15369" max="15616" width="1.42578125" style="172" hidden="1" collapsed="1"/>
    <col min="15617" max="15617" width="4.28515625" style="172" hidden="1" collapsed="1"/>
    <col min="15618" max="15618" width="59.85546875" style="172" hidden="1" collapsed="1"/>
    <col min="15619" max="15623" width="11.42578125" style="172" hidden="1" collapsed="1"/>
    <col min="15624" max="15624" width="6.28515625" style="172" hidden="1" collapsed="1"/>
    <col min="15625" max="15872" width="1.42578125" style="172" hidden="1" collapsed="1"/>
    <col min="15873" max="15873" width="4.28515625" style="172" hidden="1" collapsed="1"/>
    <col min="15874" max="15874" width="59.85546875" style="172" hidden="1" collapsed="1"/>
    <col min="15875" max="15879" width="11.42578125" style="172" hidden="1" collapsed="1"/>
    <col min="15880" max="15880" width="6.28515625" style="172" hidden="1" collapsed="1"/>
    <col min="15881" max="16128" width="1.42578125" style="172" hidden="1" collapsed="1"/>
    <col min="16129" max="16129" width="4.28515625" style="172" hidden="1" collapsed="1"/>
    <col min="16130" max="16130" width="59.85546875" style="172" hidden="1" collapsed="1"/>
    <col min="16131" max="16135" width="11.42578125" style="172" hidden="1" collapsed="1"/>
    <col min="16136" max="16136" width="6.28515625" style="172" hidden="1" collapsed="1"/>
    <col min="16137" max="16384" width="1.42578125" style="172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73" t="s">
        <v>172</v>
      </c>
      <c r="C8" s="174"/>
      <c r="D8" s="174"/>
      <c r="E8" s="174"/>
      <c r="F8" s="174"/>
      <c r="G8" s="174"/>
      <c r="H8" s="174"/>
    </row>
    <row r="9" spans="2:8" ht="18" customHeight="1"/>
    <row r="10" spans="2:8" ht="18" customHeight="1">
      <c r="B10" s="184" t="s">
        <v>173</v>
      </c>
    </row>
    <row r="11" spans="2:8" ht="18" customHeight="1">
      <c r="B11" s="184" t="s">
        <v>174</v>
      </c>
    </row>
    <row r="12" spans="2:8" ht="18" customHeight="1">
      <c r="B12" s="175" t="s">
        <v>175</v>
      </c>
      <c r="E12" s="178"/>
      <c r="F12" s="178"/>
    </row>
    <row r="13" spans="2:8" ht="18" customHeight="1">
      <c r="B13" s="184" t="s">
        <v>176</v>
      </c>
      <c r="E13" s="179"/>
      <c r="F13" s="178"/>
    </row>
    <row r="14" spans="2:8" ht="18" customHeight="1">
      <c r="B14" s="175" t="s">
        <v>177</v>
      </c>
      <c r="E14" s="178"/>
      <c r="F14" s="178"/>
    </row>
    <row r="15" spans="2:8" ht="18" customHeight="1">
      <c r="B15" s="184" t="s">
        <v>178</v>
      </c>
    </row>
    <row r="16" spans="2:8" ht="18" customHeight="1">
      <c r="B16" s="175" t="s">
        <v>179</v>
      </c>
    </row>
    <row r="17" spans="2:3" ht="18" customHeight="1">
      <c r="B17" s="175" t="s">
        <v>180</v>
      </c>
    </row>
    <row r="18" spans="2:3" ht="18" customHeight="1">
      <c r="B18" s="184" t="s">
        <v>200</v>
      </c>
    </row>
    <row r="19" spans="2:3" ht="18" customHeight="1"/>
    <row r="20" spans="2:3" ht="18" customHeight="1"/>
    <row r="21" spans="2:3" ht="18" customHeight="1"/>
    <row r="22" spans="2:3" ht="18" customHeight="1"/>
    <row r="23" spans="2:3" ht="18" customHeight="1">
      <c r="B23"/>
      <c r="C23"/>
    </row>
    <row r="24" spans="2:3" customFormat="1" ht="18" customHeight="1">
      <c r="B24" s="172"/>
      <c r="C24" s="172"/>
    </row>
    <row r="25" spans="2:3" ht="18" customHeight="1"/>
  </sheetData>
  <hyperlinks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  <hyperlink ref="B10" location="'1.1.1-G.1.1 '!A1" display="1.1: Estimaciones de la contabilidad regional. IN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25"/>
  <sheetViews>
    <sheetView zoomScaleNormal="100" workbookViewId="0">
      <selection activeCell="F22" sqref="F22"/>
    </sheetView>
  </sheetViews>
  <sheetFormatPr baseColWidth="10" defaultColWidth="11.42578125" defaultRowHeight="12.75"/>
  <cols>
    <col min="1" max="1" width="20" style="19" customWidth="1"/>
    <col min="2" max="2" width="8.7109375" style="19" customWidth="1"/>
    <col min="3" max="3" width="7" style="19" customWidth="1"/>
    <col min="4" max="4" width="2.85546875" style="19" customWidth="1"/>
    <col min="5" max="5" width="8.7109375" style="19" customWidth="1"/>
    <col min="6" max="6" width="7" style="19" customWidth="1"/>
    <col min="7" max="7" width="2.85546875" style="19" customWidth="1"/>
    <col min="8" max="8" width="8.7109375" style="19" customWidth="1"/>
    <col min="9" max="9" width="7" style="19" customWidth="1"/>
    <col min="10" max="10" width="2.85546875" style="19" customWidth="1"/>
    <col min="11" max="11" width="8.7109375" style="19" customWidth="1"/>
    <col min="12" max="12" width="7" style="19" customWidth="1"/>
    <col min="13" max="13" width="5.5703125" style="19" customWidth="1"/>
    <col min="14" max="14" width="22.7109375" style="19" bestFit="1" customWidth="1"/>
    <col min="15" max="16" width="11.42578125" style="19"/>
    <col min="17" max="17" width="12.140625" style="19" bestFit="1" customWidth="1"/>
    <col min="18" max="16384" width="11.42578125" style="19"/>
  </cols>
  <sheetData>
    <row r="1" spans="1:38" s="177" customFormat="1" ht="13.5" thickBot="1">
      <c r="A1" s="1" t="s">
        <v>152</v>
      </c>
      <c r="B1" s="2"/>
      <c r="C1" s="2"/>
      <c r="D1" s="2"/>
      <c r="E1" s="2"/>
      <c r="F1" s="2"/>
    </row>
    <row r="2" spans="1:38" ht="14.1" customHeight="1">
      <c r="N2" s="177"/>
    </row>
    <row r="3" spans="1:38" s="177" customFormat="1" ht="14.1" customHeight="1">
      <c r="A3" s="53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80" t="s">
        <v>181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15"/>
      <c r="AF3" s="15"/>
      <c r="AG3" s="15"/>
      <c r="AH3" s="15"/>
      <c r="AI3" s="38"/>
      <c r="AJ3" s="38"/>
      <c r="AK3" s="38"/>
      <c r="AL3" s="38"/>
    </row>
    <row r="4" spans="1:38" s="177" customFormat="1" ht="14.1" customHeight="1">
      <c r="A4" s="5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15"/>
      <c r="AF4" s="15"/>
      <c r="AG4" s="15"/>
      <c r="AH4" s="15"/>
      <c r="AI4" s="38"/>
      <c r="AJ4" s="38"/>
      <c r="AK4" s="38"/>
      <c r="AL4" s="38"/>
    </row>
    <row r="5" spans="1:38" s="177" customFormat="1" ht="14.1" customHeight="1">
      <c r="A5" s="74" t="s">
        <v>35</v>
      </c>
      <c r="N5" s="100"/>
    </row>
    <row r="6" spans="1:38" s="177" customFormat="1" ht="9.9499999999999993" customHeight="1">
      <c r="A6" s="56"/>
      <c r="B6" s="56"/>
      <c r="C6" s="56"/>
      <c r="D6" s="55"/>
      <c r="E6" s="56"/>
      <c r="F6" s="56"/>
      <c r="G6" s="56"/>
      <c r="H6" s="55"/>
      <c r="I6" s="40"/>
      <c r="J6" s="56"/>
      <c r="K6" s="55"/>
      <c r="L6" s="40"/>
    </row>
    <row r="7" spans="1:38" s="177" customFormat="1">
      <c r="A7" s="75"/>
      <c r="B7" s="75">
        <v>2021</v>
      </c>
      <c r="C7" s="75"/>
      <c r="D7" s="75" t="s">
        <v>242</v>
      </c>
      <c r="E7" s="75">
        <v>2022</v>
      </c>
      <c r="F7" s="75"/>
      <c r="G7" s="75" t="s">
        <v>242</v>
      </c>
      <c r="H7" s="75">
        <v>2023</v>
      </c>
      <c r="I7" s="75"/>
      <c r="J7" s="75" t="s">
        <v>242</v>
      </c>
      <c r="K7" s="75">
        <v>2024</v>
      </c>
      <c r="L7" s="75"/>
    </row>
    <row r="8" spans="1:38" s="177" customFormat="1">
      <c r="A8" s="11"/>
      <c r="B8" s="12" t="s">
        <v>60</v>
      </c>
      <c r="C8" s="12" t="s">
        <v>211</v>
      </c>
      <c r="D8" s="54"/>
      <c r="E8" s="12" t="s">
        <v>60</v>
      </c>
      <c r="F8" s="12" t="s">
        <v>211</v>
      </c>
      <c r="G8" s="54"/>
      <c r="H8" s="12" t="s">
        <v>60</v>
      </c>
      <c r="I8" s="12" t="s">
        <v>211</v>
      </c>
      <c r="J8" s="54"/>
      <c r="K8" s="12" t="s">
        <v>60</v>
      </c>
      <c r="L8" s="12" t="s">
        <v>211</v>
      </c>
    </row>
    <row r="9" spans="1:38" s="177" customFormat="1" ht="14.1" customHeight="1">
      <c r="A9" s="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38" s="177" customFormat="1" ht="14.1" customHeight="1">
      <c r="A10" s="52" t="s">
        <v>6</v>
      </c>
      <c r="B10" s="88">
        <v>22357</v>
      </c>
      <c r="C10" s="229">
        <v>100</v>
      </c>
      <c r="D10" s="101"/>
      <c r="E10" s="88">
        <v>22532</v>
      </c>
      <c r="F10" s="229">
        <v>100</v>
      </c>
      <c r="G10" s="101"/>
      <c r="H10" s="88">
        <v>21178</v>
      </c>
      <c r="I10" s="229">
        <v>99.999999999999986</v>
      </c>
      <c r="J10" s="101"/>
      <c r="K10" s="88">
        <v>21219</v>
      </c>
      <c r="L10" s="229">
        <f>SUM(L11:L20)</f>
        <v>100</v>
      </c>
      <c r="M10"/>
      <c r="N10"/>
      <c r="O10" s="169"/>
    </row>
    <row r="11" spans="1:38" s="177" customFormat="1" ht="14.1" customHeight="1">
      <c r="A11" s="52" t="s">
        <v>51</v>
      </c>
      <c r="B11" s="88">
        <v>11811</v>
      </c>
      <c r="C11" s="90">
        <v>52.829091559690475</v>
      </c>
      <c r="D11" s="101"/>
      <c r="E11" s="88">
        <v>12041</v>
      </c>
      <c r="F11" s="90">
        <v>53.439552636250667</v>
      </c>
      <c r="G11" s="101"/>
      <c r="H11" s="88">
        <v>10787</v>
      </c>
      <c r="I11" s="90">
        <v>50.934932477098876</v>
      </c>
      <c r="J11" s="101"/>
      <c r="K11" s="88">
        <v>10793</v>
      </c>
      <c r="L11" s="90">
        <f>K11*100/$K$10</f>
        <v>50.864790989207783</v>
      </c>
      <c r="M11"/>
      <c r="N11" s="231"/>
      <c r="O11" s="169"/>
      <c r="Q11" s="60"/>
      <c r="R11" s="60"/>
      <c r="S11" s="60"/>
    </row>
    <row r="12" spans="1:38" s="5" customFormat="1" ht="14.1" customHeight="1">
      <c r="A12" s="52" t="s">
        <v>52</v>
      </c>
      <c r="B12" s="88">
        <v>6412</v>
      </c>
      <c r="C12" s="90">
        <v>28.680055463613186</v>
      </c>
      <c r="D12" s="101"/>
      <c r="E12" s="88">
        <v>6242</v>
      </c>
      <c r="F12" s="90">
        <v>27.702822652227944</v>
      </c>
      <c r="G12" s="101"/>
      <c r="H12" s="88">
        <v>6122</v>
      </c>
      <c r="I12" s="90">
        <v>28.907356690905658</v>
      </c>
      <c r="J12" s="101"/>
      <c r="K12" s="88">
        <v>6150</v>
      </c>
      <c r="L12" s="90">
        <f t="shared" ref="L12:L20" si="0">K12*100/$K$10</f>
        <v>28.983458221405343</v>
      </c>
      <c r="M12"/>
      <c r="N12" s="231"/>
      <c r="O12" s="169"/>
      <c r="P12" s="169"/>
      <c r="Q12" s="169"/>
      <c r="R12" s="169"/>
      <c r="S12" s="169"/>
      <c r="T12"/>
    </row>
    <row r="13" spans="1:38" s="177" customFormat="1" ht="14.1" customHeight="1">
      <c r="A13" s="52" t="s">
        <v>53</v>
      </c>
      <c r="B13" s="88">
        <v>2159</v>
      </c>
      <c r="C13" s="90">
        <v>9.656930715212237</v>
      </c>
      <c r="D13" s="101"/>
      <c r="E13" s="88">
        <v>2181</v>
      </c>
      <c r="F13" s="90">
        <v>9.6795668382744537</v>
      </c>
      <c r="G13" s="101"/>
      <c r="H13" s="88">
        <v>2163</v>
      </c>
      <c r="I13" s="90">
        <v>10.213429030125601</v>
      </c>
      <c r="J13" s="101"/>
      <c r="K13" s="88">
        <v>2154</v>
      </c>
      <c r="L13" s="90">
        <f t="shared" si="0"/>
        <v>10.151279513643432</v>
      </c>
      <c r="M13"/>
      <c r="N13" s="231"/>
      <c r="O13" s="169"/>
      <c r="P13" s="60"/>
      <c r="Q13" s="60"/>
      <c r="R13" s="60"/>
      <c r="S13" s="60"/>
    </row>
    <row r="14" spans="1:38" s="16" customFormat="1" ht="14.1" customHeight="1">
      <c r="A14" s="52" t="s">
        <v>54</v>
      </c>
      <c r="B14" s="223">
        <v>832</v>
      </c>
      <c r="C14" s="90">
        <v>3.7214295299011497</v>
      </c>
      <c r="D14" s="102"/>
      <c r="E14" s="223">
        <v>906</v>
      </c>
      <c r="F14" s="90">
        <v>4.0209479850878749</v>
      </c>
      <c r="G14" s="102"/>
      <c r="H14" s="223">
        <v>933</v>
      </c>
      <c r="I14" s="90">
        <v>4.4055151572386437</v>
      </c>
      <c r="J14" s="102"/>
      <c r="K14" s="223">
        <v>915</v>
      </c>
      <c r="L14" s="90">
        <f t="shared" si="0"/>
        <v>4.31217305245299</v>
      </c>
      <c r="M14"/>
      <c r="N14" s="231"/>
      <c r="O14" s="169"/>
      <c r="P14" s="60"/>
      <c r="Q14" s="88"/>
      <c r="R14" s="88"/>
      <c r="S14" s="88"/>
    </row>
    <row r="15" spans="1:38" s="177" customFormat="1" ht="14.1" customHeight="1">
      <c r="A15" s="52" t="s">
        <v>55</v>
      </c>
      <c r="B15" s="223">
        <v>610</v>
      </c>
      <c r="C15" s="90">
        <v>2.7284519389900255</v>
      </c>
      <c r="D15" s="102"/>
      <c r="E15" s="223">
        <v>609</v>
      </c>
      <c r="F15" s="90">
        <v>2.7028226522279426</v>
      </c>
      <c r="G15" s="102"/>
      <c r="H15" s="223">
        <v>621</v>
      </c>
      <c r="I15" s="90">
        <v>2.9322882236282934</v>
      </c>
      <c r="J15" s="102"/>
      <c r="K15" s="223">
        <v>645</v>
      </c>
      <c r="L15" s="90">
        <f t="shared" si="0"/>
        <v>3.0397285451717799</v>
      </c>
      <c r="M15"/>
      <c r="N15" s="231"/>
      <c r="O15" s="169"/>
      <c r="P15" s="60"/>
      <c r="Q15" s="60"/>
      <c r="R15" s="60"/>
      <c r="S15" s="60"/>
    </row>
    <row r="16" spans="1:38" s="177" customFormat="1" ht="14.1" customHeight="1">
      <c r="A16" s="52" t="s">
        <v>56</v>
      </c>
      <c r="B16" s="223">
        <v>369</v>
      </c>
      <c r="C16" s="90">
        <v>1.6504897794874089</v>
      </c>
      <c r="D16" s="102"/>
      <c r="E16" s="223">
        <v>380</v>
      </c>
      <c r="F16" s="90">
        <v>1.6864903248712941</v>
      </c>
      <c r="G16" s="102"/>
      <c r="H16" s="223">
        <v>379</v>
      </c>
      <c r="I16" s="90">
        <v>1.7895929738407781</v>
      </c>
      <c r="J16" s="102"/>
      <c r="K16" s="223">
        <v>381</v>
      </c>
      <c r="L16" s="90">
        <f t="shared" si="0"/>
        <v>1.7955605824968188</v>
      </c>
      <c r="M16"/>
      <c r="N16" s="231"/>
      <c r="O16" s="169"/>
    </row>
    <row r="17" spans="1:18" s="177" customFormat="1" ht="14.1" customHeight="1">
      <c r="A17" s="52" t="s">
        <v>57</v>
      </c>
      <c r="B17" s="223">
        <v>96</v>
      </c>
      <c r="C17" s="90">
        <v>0.42939571498859419</v>
      </c>
      <c r="D17" s="102"/>
      <c r="E17" s="223">
        <v>98</v>
      </c>
      <c r="F17" s="90">
        <v>0.43493697851943902</v>
      </c>
      <c r="G17" s="102"/>
      <c r="H17" s="223">
        <v>98</v>
      </c>
      <c r="I17" s="90">
        <v>0.462744357351969</v>
      </c>
      <c r="J17" s="102"/>
      <c r="K17" s="223">
        <v>104</v>
      </c>
      <c r="L17" s="90">
        <f t="shared" si="0"/>
        <v>0.49012677317498471</v>
      </c>
      <c r="M17"/>
      <c r="N17" s="231"/>
      <c r="O17" s="169"/>
    </row>
    <row r="18" spans="1:18" s="177" customFormat="1" ht="14.1" customHeight="1">
      <c r="A18" s="52" t="s">
        <v>58</v>
      </c>
      <c r="B18" s="223">
        <v>40</v>
      </c>
      <c r="C18" s="90">
        <v>0.17891488124524757</v>
      </c>
      <c r="D18" s="102"/>
      <c r="E18" s="223">
        <v>43</v>
      </c>
      <c r="F18" s="90">
        <v>0.19083969465648856</v>
      </c>
      <c r="G18" s="102"/>
      <c r="H18" s="223">
        <v>39</v>
      </c>
      <c r="I18" s="90">
        <v>0.18415336670129379</v>
      </c>
      <c r="J18" s="102"/>
      <c r="K18" s="223">
        <v>38</v>
      </c>
      <c r="L18" s="90">
        <f t="shared" si="0"/>
        <v>0.17908478250624441</v>
      </c>
      <c r="M18"/>
      <c r="N18" s="231"/>
      <c r="O18" s="169"/>
    </row>
    <row r="19" spans="1:18" s="177" customFormat="1" ht="14.1" customHeight="1">
      <c r="A19" s="52" t="s">
        <v>256</v>
      </c>
      <c r="B19" s="223">
        <v>26</v>
      </c>
      <c r="C19" s="90">
        <v>0.11629467280941093</v>
      </c>
      <c r="D19" s="102"/>
      <c r="E19" s="223">
        <v>29</v>
      </c>
      <c r="F19" s="90">
        <v>0.12870584058228299</v>
      </c>
      <c r="G19" s="102"/>
      <c r="H19" s="223">
        <v>33</v>
      </c>
      <c r="I19" s="90">
        <v>0.15582207951647936</v>
      </c>
      <c r="J19" s="102"/>
      <c r="K19" s="223">
        <v>35</v>
      </c>
      <c r="L19" s="90">
        <f t="shared" si="0"/>
        <v>0.16494651020311984</v>
      </c>
      <c r="M19"/>
      <c r="O19" s="169"/>
    </row>
    <row r="20" spans="1:18" s="177" customFormat="1" ht="14.1" customHeight="1">
      <c r="A20" s="52" t="s">
        <v>248</v>
      </c>
      <c r="B20" s="226">
        <v>2</v>
      </c>
      <c r="C20" s="90">
        <v>8.9457440622623778E-3</v>
      </c>
      <c r="D20" s="103"/>
      <c r="E20" s="226">
        <v>3</v>
      </c>
      <c r="F20" s="90">
        <v>1.331439730161548E-2</v>
      </c>
      <c r="G20" s="103"/>
      <c r="H20" s="226">
        <v>3</v>
      </c>
      <c r="I20" s="90">
        <v>1.4165643592407216E-2</v>
      </c>
      <c r="J20" s="103"/>
      <c r="K20" s="226">
        <v>4</v>
      </c>
      <c r="L20" s="90">
        <f t="shared" si="0"/>
        <v>1.8851029737499411E-2</v>
      </c>
      <c r="M20"/>
      <c r="N20" s="231"/>
      <c r="O20" s="169"/>
    </row>
    <row r="21" spans="1:18" s="177" customFormat="1" ht="14.1" customHeight="1">
      <c r="A21" s="50"/>
      <c r="B21" s="38"/>
      <c r="C21" s="38"/>
      <c r="D21" s="38"/>
      <c r="E21" s="77"/>
      <c r="F21" s="7"/>
      <c r="G21" s="7"/>
      <c r="H21" s="15"/>
      <c r="I21" s="15"/>
      <c r="J21" s="7"/>
      <c r="K21" s="15"/>
      <c r="L21" s="15"/>
      <c r="M21"/>
      <c r="N21" s="231"/>
      <c r="O21"/>
    </row>
    <row r="22" spans="1:18" s="177" customFormat="1">
      <c r="A22" s="78" t="s">
        <v>46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/>
      <c r="N22" s="231"/>
      <c r="O22"/>
    </row>
    <row r="23" spans="1:18" s="177" customFormat="1">
      <c r="A23" s="36" t="s">
        <v>47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N23" s="190"/>
    </row>
    <row r="24" spans="1:18" s="177" customFormat="1">
      <c r="A24" s="36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N24" s="101"/>
      <c r="Q24" s="101"/>
      <c r="R24" s="101"/>
    </row>
    <row r="25" spans="1:18" s="177" customFormat="1">
      <c r="N25" s="101"/>
      <c r="Q25" s="101"/>
      <c r="R25" s="101"/>
    </row>
  </sheetData>
  <sortState ref="N34:O45">
    <sortCondition ref="O34:O45"/>
  </sortState>
  <hyperlinks>
    <hyperlink ref="N3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J7 L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P33"/>
  <sheetViews>
    <sheetView zoomScaleNormal="100" workbookViewId="0">
      <selection sqref="A1:XFD1"/>
    </sheetView>
  </sheetViews>
  <sheetFormatPr baseColWidth="10" defaultColWidth="11.42578125" defaultRowHeight="12.75"/>
  <cols>
    <col min="1" max="1" width="20.85546875" style="19" customWidth="1"/>
    <col min="2" max="2" width="7" style="19" customWidth="1"/>
    <col min="3" max="9" width="8" style="19" customWidth="1"/>
    <col min="10" max="10" width="7.85546875" style="19" customWidth="1"/>
    <col min="11" max="11" width="5.5703125" style="19" customWidth="1"/>
    <col min="12" max="12" width="17.7109375" style="27" customWidth="1"/>
    <col min="13" max="16384" width="11.42578125" style="19"/>
  </cols>
  <sheetData>
    <row r="1" spans="1:21" ht="13.5" thickBot="1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</row>
    <row r="2" spans="1:21" ht="14.1" customHeight="1">
      <c r="L2" s="180" t="s">
        <v>181</v>
      </c>
      <c r="M2" s="177"/>
      <c r="N2" s="177"/>
    </row>
    <row r="3" spans="1:21" s="177" customFormat="1" ht="14.1" customHeight="1">
      <c r="A3" s="81" t="s">
        <v>260</v>
      </c>
      <c r="L3" s="3"/>
    </row>
    <row r="4" spans="1:21" s="177" customFormat="1" ht="14.1" customHeight="1">
      <c r="A4" s="81"/>
      <c r="L4" s="3"/>
    </row>
    <row r="5" spans="1:21" s="177" customFormat="1" ht="14.1" customHeight="1">
      <c r="A5" s="74" t="s">
        <v>35</v>
      </c>
      <c r="D5" s="5"/>
      <c r="L5" s="93"/>
      <c r="M5" s="55"/>
      <c r="N5" s="56"/>
    </row>
    <row r="6" spans="1:21" s="177" customFormat="1" ht="9.9499999999999993" customHeight="1">
      <c r="A6" s="56"/>
      <c r="B6" s="55"/>
      <c r="C6" s="56"/>
      <c r="D6" s="55"/>
      <c r="E6" s="56"/>
      <c r="F6" s="56"/>
      <c r="G6" s="55"/>
      <c r="H6" s="56"/>
      <c r="I6" s="56"/>
      <c r="J6" s="55"/>
      <c r="K6" s="56"/>
      <c r="L6" s="94"/>
      <c r="M6" s="16"/>
      <c r="N6" s="16"/>
    </row>
    <row r="7" spans="1:21" s="16" customFormat="1">
      <c r="A7" s="9"/>
      <c r="B7" s="193"/>
      <c r="C7" s="194" t="s">
        <v>212</v>
      </c>
      <c r="D7" s="194" t="s">
        <v>213</v>
      </c>
      <c r="E7" s="194" t="s">
        <v>214</v>
      </c>
      <c r="F7" s="194" t="s">
        <v>215</v>
      </c>
      <c r="G7" s="193" t="s">
        <v>216</v>
      </c>
      <c r="H7" s="193" t="s">
        <v>217</v>
      </c>
      <c r="I7" s="193" t="s">
        <v>218</v>
      </c>
      <c r="J7" s="193" t="s">
        <v>219</v>
      </c>
      <c r="L7" s="3"/>
      <c r="M7"/>
      <c r="N7"/>
      <c r="O7"/>
    </row>
    <row r="8" spans="1:21" s="177" customFormat="1">
      <c r="A8" s="76"/>
      <c r="B8" s="54" t="s">
        <v>5</v>
      </c>
      <c r="C8" s="54" t="s">
        <v>220</v>
      </c>
      <c r="D8" s="54" t="s">
        <v>221</v>
      </c>
      <c r="E8" s="54" t="s">
        <v>222</v>
      </c>
      <c r="F8" s="195" t="s">
        <v>223</v>
      </c>
      <c r="G8" s="54" t="s">
        <v>224</v>
      </c>
      <c r="H8" s="54" t="s">
        <v>225</v>
      </c>
      <c r="I8" s="54" t="s">
        <v>226</v>
      </c>
      <c r="J8" s="54" t="s">
        <v>227</v>
      </c>
      <c r="L8" s="3"/>
      <c r="M8"/>
      <c r="N8"/>
      <c r="O8"/>
    </row>
    <row r="9" spans="1:21" s="177" customFormat="1" ht="14.1" customHeight="1">
      <c r="A9" s="8"/>
      <c r="B9" s="38"/>
      <c r="C9" s="38"/>
      <c r="D9" s="38"/>
      <c r="E9" s="38"/>
      <c r="G9" s="38"/>
      <c r="H9" s="38"/>
      <c r="I9" s="15"/>
      <c r="J9" s="38"/>
      <c r="L9" s="3"/>
      <c r="M9"/>
      <c r="N9"/>
      <c r="O9"/>
    </row>
    <row r="10" spans="1:21" s="177" customFormat="1" ht="14.1" customHeight="1">
      <c r="A10" s="95" t="s">
        <v>228</v>
      </c>
      <c r="B10" s="127">
        <v>21219</v>
      </c>
      <c r="C10" s="127">
        <v>10793</v>
      </c>
      <c r="D10" s="127">
        <v>6150</v>
      </c>
      <c r="E10" s="127">
        <v>2154</v>
      </c>
      <c r="F10" s="210">
        <v>915</v>
      </c>
      <c r="G10" s="210">
        <v>645</v>
      </c>
      <c r="H10" s="210">
        <v>381</v>
      </c>
      <c r="I10" s="210">
        <v>104</v>
      </c>
      <c r="J10" s="210">
        <v>77</v>
      </c>
      <c r="L10"/>
      <c r="M10"/>
      <c r="N10"/>
      <c r="O10"/>
      <c r="P10"/>
      <c r="Q10"/>
      <c r="R10"/>
      <c r="S10"/>
      <c r="T10"/>
      <c r="U10"/>
    </row>
    <row r="11" spans="1:21" s="177" customFormat="1" ht="14.1" customHeight="1">
      <c r="B11" s="121"/>
      <c r="C11" s="121"/>
      <c r="D11" s="121"/>
      <c r="E11" s="121"/>
      <c r="F11" s="121"/>
      <c r="G11" s="121"/>
      <c r="H11" s="121"/>
      <c r="I11" s="121"/>
      <c r="J11" s="121"/>
      <c r="L11"/>
      <c r="M11"/>
      <c r="N11"/>
      <c r="O11"/>
      <c r="P11"/>
      <c r="Q11"/>
      <c r="R11"/>
      <c r="S11"/>
      <c r="T11"/>
      <c r="U11"/>
    </row>
    <row r="12" spans="1:21" s="177" customFormat="1" ht="14.1" customHeight="1">
      <c r="A12" s="248" t="s">
        <v>10</v>
      </c>
      <c r="B12" s="127">
        <v>2040</v>
      </c>
      <c r="C12" s="208">
        <v>540</v>
      </c>
      <c r="D12" s="208">
        <v>547</v>
      </c>
      <c r="E12" s="208">
        <v>290</v>
      </c>
      <c r="F12" s="208">
        <v>202</v>
      </c>
      <c r="G12" s="208">
        <v>213</v>
      </c>
      <c r="H12" s="208">
        <v>165</v>
      </c>
      <c r="I12" s="208">
        <v>45</v>
      </c>
      <c r="J12" s="208">
        <v>38</v>
      </c>
      <c r="L12"/>
      <c r="M12"/>
      <c r="N12"/>
      <c r="O12"/>
      <c r="P12"/>
      <c r="Q12"/>
      <c r="R12"/>
      <c r="S12"/>
      <c r="T12"/>
      <c r="U12"/>
    </row>
    <row r="13" spans="1:21" s="177" customFormat="1" ht="14.1" customHeight="1">
      <c r="A13" s="248" t="s">
        <v>11</v>
      </c>
      <c r="B13" s="127">
        <v>2423</v>
      </c>
      <c r="C13" s="127">
        <v>1270</v>
      </c>
      <c r="D13" s="210">
        <v>714</v>
      </c>
      <c r="E13" s="210">
        <v>181</v>
      </c>
      <c r="F13" s="210">
        <v>112</v>
      </c>
      <c r="G13" s="210">
        <v>94</v>
      </c>
      <c r="H13" s="210">
        <v>43</v>
      </c>
      <c r="I13" s="210">
        <v>8</v>
      </c>
      <c r="J13" s="208">
        <v>1</v>
      </c>
      <c r="L13"/>
      <c r="M13"/>
      <c r="N13"/>
      <c r="O13"/>
      <c r="P13"/>
      <c r="Q13"/>
      <c r="R13"/>
      <c r="S13"/>
      <c r="T13"/>
      <c r="U13"/>
    </row>
    <row r="14" spans="1:21" s="177" customFormat="1" ht="14.1" customHeight="1">
      <c r="A14" s="50" t="s">
        <v>49</v>
      </c>
      <c r="B14" s="127">
        <v>4358</v>
      </c>
      <c r="C14" s="127">
        <v>1851</v>
      </c>
      <c r="D14" s="127">
        <v>1676</v>
      </c>
      <c r="E14" s="210">
        <v>508</v>
      </c>
      <c r="F14" s="210">
        <v>177</v>
      </c>
      <c r="G14" s="210">
        <v>82</v>
      </c>
      <c r="H14" s="210">
        <v>47</v>
      </c>
      <c r="I14" s="210">
        <v>11</v>
      </c>
      <c r="J14" s="210">
        <v>6</v>
      </c>
      <c r="L14"/>
      <c r="M14"/>
      <c r="N14"/>
      <c r="O14"/>
      <c r="P14"/>
      <c r="Q14"/>
      <c r="R14"/>
      <c r="S14"/>
      <c r="T14"/>
      <c r="U14"/>
    </row>
    <row r="15" spans="1:21" s="177" customFormat="1" ht="14.1" customHeight="1">
      <c r="A15" s="50" t="s">
        <v>50</v>
      </c>
      <c r="B15" s="127">
        <v>12398</v>
      </c>
      <c r="C15" s="127">
        <v>7132</v>
      </c>
      <c r="D15" s="127">
        <v>3213</v>
      </c>
      <c r="E15" s="127">
        <v>1175</v>
      </c>
      <c r="F15" s="210">
        <v>424</v>
      </c>
      <c r="G15" s="210">
        <v>256</v>
      </c>
      <c r="H15" s="210">
        <v>126</v>
      </c>
      <c r="I15" s="210">
        <v>40</v>
      </c>
      <c r="J15" s="210">
        <v>32</v>
      </c>
      <c r="L15"/>
      <c r="M15"/>
      <c r="N15"/>
      <c r="O15"/>
      <c r="P15"/>
      <c r="Q15"/>
      <c r="R15"/>
      <c r="S15"/>
      <c r="T15"/>
      <c r="U15"/>
    </row>
    <row r="16" spans="1:21" s="177" customFormat="1" ht="14.1" customHeight="1">
      <c r="A16" s="50"/>
      <c r="B16" s="38"/>
      <c r="C16" s="38"/>
      <c r="D16" s="77"/>
      <c r="E16" s="38"/>
      <c r="F16" s="15"/>
      <c r="G16" s="15"/>
      <c r="H16" s="15"/>
      <c r="I16" s="50"/>
      <c r="J16" s="38"/>
      <c r="L16"/>
      <c r="M16"/>
      <c r="N16"/>
      <c r="O16"/>
      <c r="P16"/>
      <c r="Q16"/>
      <c r="R16"/>
      <c r="S16"/>
      <c r="T16"/>
      <c r="U16"/>
    </row>
    <row r="17" spans="1:42" s="177" customFormat="1" ht="14.1" customHeight="1">
      <c r="A17" s="78" t="s">
        <v>46</v>
      </c>
      <c r="B17" s="79"/>
      <c r="C17" s="79"/>
      <c r="D17" s="79"/>
      <c r="E17" s="79"/>
      <c r="F17" s="79"/>
      <c r="G17" s="79"/>
      <c r="H17" s="79"/>
      <c r="I17" s="196"/>
      <c r="J17" s="197"/>
      <c r="K17" s="38"/>
      <c r="L17" s="97"/>
      <c r="M17"/>
      <c r="N17"/>
      <c r="O17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42" s="177" customFormat="1" ht="14.1" customHeight="1">
      <c r="A18" s="85" t="s">
        <v>47</v>
      </c>
      <c r="B18" s="14"/>
      <c r="C18" s="14"/>
      <c r="D18" s="14"/>
      <c r="E18" s="14"/>
      <c r="F18" s="14"/>
      <c r="G18" s="14"/>
      <c r="H18" s="14"/>
      <c r="I18" s="14"/>
      <c r="J18" s="14"/>
      <c r="K18" s="8"/>
      <c r="L18" s="96"/>
      <c r="M18"/>
      <c r="N18"/>
      <c r="O18"/>
      <c r="P18" s="38"/>
      <c r="Q18" s="38"/>
      <c r="R18" s="7"/>
      <c r="S18" s="77"/>
      <c r="T18" s="77"/>
      <c r="U18" s="77"/>
      <c r="V18" s="77"/>
      <c r="W18" s="7"/>
      <c r="X18" s="38"/>
      <c r="Y18" s="38"/>
      <c r="Z18" s="38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14.1" customHeight="1">
      <c r="A19" s="36"/>
      <c r="B19" s="87"/>
      <c r="C19" s="87"/>
      <c r="D19" s="87"/>
      <c r="E19" s="87"/>
      <c r="F19" s="87"/>
      <c r="G19" s="87"/>
      <c r="H19" s="87"/>
      <c r="I19" s="87"/>
      <c r="J19" s="87"/>
      <c r="M19"/>
      <c r="N19"/>
      <c r="O19"/>
    </row>
    <row r="20" spans="1:42" s="177" customFormat="1" ht="14.1" customHeight="1">
      <c r="B20" s="60"/>
      <c r="C20" s="60"/>
      <c r="D20" s="60"/>
      <c r="E20" s="60"/>
      <c r="F20" s="60"/>
      <c r="G20" s="60"/>
      <c r="H20" s="60"/>
      <c r="I20" s="60"/>
      <c r="J20" s="60"/>
      <c r="L20" s="3"/>
      <c r="M20"/>
      <c r="N20"/>
      <c r="O20"/>
    </row>
    <row r="21" spans="1:42" s="177" customFormat="1">
      <c r="A21"/>
      <c r="I21" s="169"/>
      <c r="J21" s="169"/>
      <c r="L21" s="3"/>
      <c r="M21"/>
      <c r="N21"/>
      <c r="O21"/>
    </row>
    <row r="22" spans="1:42" s="177" customFormat="1">
      <c r="A22"/>
      <c r="B22"/>
      <c r="C22"/>
      <c r="D22"/>
      <c r="E22"/>
      <c r="F22"/>
      <c r="G22"/>
      <c r="H22"/>
      <c r="I22"/>
      <c r="J22"/>
      <c r="L22" s="3"/>
    </row>
    <row r="23" spans="1:42" s="177" customFormat="1">
      <c r="A23"/>
      <c r="B23"/>
      <c r="C23"/>
      <c r="D23"/>
      <c r="E23"/>
      <c r="F23"/>
      <c r="G23"/>
      <c r="H23"/>
      <c r="I23"/>
      <c r="J23"/>
      <c r="L23" s="3"/>
    </row>
    <row r="24" spans="1:42" s="177" customFormat="1">
      <c r="A24"/>
      <c r="B24"/>
      <c r="C24"/>
      <c r="D24"/>
      <c r="E24"/>
      <c r="F24"/>
      <c r="G24"/>
      <c r="H24"/>
      <c r="I24"/>
      <c r="J24"/>
      <c r="L24" s="3"/>
    </row>
    <row r="25" spans="1:42" s="177" customFormat="1">
      <c r="A25"/>
      <c r="B25"/>
      <c r="C25"/>
      <c r="D25"/>
      <c r="E25"/>
      <c r="F25"/>
      <c r="G25"/>
      <c r="H25"/>
      <c r="I25"/>
      <c r="J25"/>
      <c r="L25" s="3"/>
    </row>
    <row r="26" spans="1:42" s="177" customFormat="1">
      <c r="A26"/>
      <c r="B26"/>
      <c r="C26"/>
      <c r="D26"/>
      <c r="E26"/>
      <c r="F26"/>
      <c r="G26"/>
      <c r="H26"/>
      <c r="I26"/>
      <c r="J26"/>
      <c r="L26" s="3"/>
    </row>
    <row r="27" spans="1:42" s="177" customFormat="1">
      <c r="L27" s="3"/>
    </row>
    <row r="28" spans="1:42" s="177" customFormat="1">
      <c r="L28" s="9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42" s="177" customFormat="1">
      <c r="L29" s="96"/>
      <c r="M29" s="38"/>
      <c r="N29" s="38"/>
      <c r="O29" s="38"/>
      <c r="P29" s="38"/>
      <c r="Q29" s="38"/>
      <c r="R29" s="7"/>
      <c r="S29" s="77"/>
      <c r="T29" s="77"/>
      <c r="U29" s="77"/>
      <c r="V29" s="77"/>
      <c r="W29" s="7"/>
      <c r="X29" s="38"/>
      <c r="Y29" s="38"/>
      <c r="Z29" s="38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3" spans="12:12">
      <c r="L33" s="19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24"/>
  <sheetViews>
    <sheetView zoomScaleNormal="100" workbookViewId="0">
      <selection activeCell="E23" sqref="E23"/>
    </sheetView>
  </sheetViews>
  <sheetFormatPr baseColWidth="10" defaultColWidth="11.42578125" defaultRowHeight="16.5" customHeight="1"/>
  <cols>
    <col min="1" max="1" width="35.28515625" style="177" customWidth="1"/>
    <col min="2" max="6" width="11.28515625" style="177" customWidth="1"/>
    <col min="7" max="7" width="5.5703125" style="177" customWidth="1"/>
    <col min="8" max="16384" width="11.42578125" style="177"/>
  </cols>
  <sheetData>
    <row r="1" spans="1:15" s="19" customFormat="1" ht="13.5" thickBot="1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L1" s="27"/>
    </row>
    <row r="2" spans="1:15" ht="16.5" customHeight="1">
      <c r="A2" s="53"/>
    </row>
    <row r="3" spans="1:15" ht="14.1" customHeight="1">
      <c r="A3" s="5" t="s">
        <v>182</v>
      </c>
      <c r="H3" s="180" t="s">
        <v>181</v>
      </c>
    </row>
    <row r="4" spans="1:15" ht="14.1" customHeight="1">
      <c r="A4" s="5"/>
    </row>
    <row r="5" spans="1:15" ht="14.1" customHeight="1">
      <c r="A5" s="74" t="s">
        <v>48</v>
      </c>
    </row>
    <row r="6" spans="1:15" ht="9.9499999999999993" customHeight="1">
      <c r="A6" s="56"/>
      <c r="B6" s="56"/>
      <c r="C6" s="56"/>
      <c r="D6" s="55"/>
      <c r="E6" s="56"/>
      <c r="F6" s="56"/>
    </row>
    <row r="7" spans="1:15" ht="14.1" customHeight="1">
      <c r="A7" s="46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</row>
    <row r="8" spans="1:15" ht="14.1" customHeight="1">
      <c r="A8" s="8"/>
      <c r="B8" s="38"/>
      <c r="C8" s="38"/>
      <c r="D8" s="38"/>
      <c r="E8" s="38"/>
      <c r="F8" s="38"/>
    </row>
    <row r="9" spans="1:15" ht="14.1" customHeight="1">
      <c r="A9" s="50" t="s">
        <v>6</v>
      </c>
      <c r="B9" s="127">
        <v>26686</v>
      </c>
      <c r="C9" s="127">
        <v>26325</v>
      </c>
      <c r="D9" s="127">
        <v>26456</v>
      </c>
      <c r="E9" s="127">
        <v>26092</v>
      </c>
      <c r="F9" s="127">
        <v>25184</v>
      </c>
      <c r="H9"/>
      <c r="I9" s="189"/>
      <c r="J9" s="60"/>
    </row>
    <row r="10" spans="1:15" ht="14.1" customHeight="1">
      <c r="A10" s="50" t="s">
        <v>36</v>
      </c>
      <c r="B10" s="127">
        <v>1568</v>
      </c>
      <c r="C10" s="127">
        <v>1520</v>
      </c>
      <c r="D10" s="127">
        <v>1411</v>
      </c>
      <c r="E10" s="127">
        <v>1452</v>
      </c>
      <c r="F10" s="127">
        <v>1384</v>
      </c>
      <c r="H10"/>
      <c r="I10" s="247"/>
      <c r="J10" s="60"/>
      <c r="K10" s="60"/>
      <c r="L10" s="60"/>
      <c r="M10" s="60"/>
    </row>
    <row r="11" spans="1:15" ht="14.1" customHeight="1">
      <c r="A11" s="50" t="s">
        <v>37</v>
      </c>
      <c r="B11" s="127">
        <v>9321</v>
      </c>
      <c r="C11" s="127">
        <v>9339</v>
      </c>
      <c r="D11" s="127">
        <v>9576</v>
      </c>
      <c r="E11" s="127">
        <v>9709</v>
      </c>
      <c r="F11" s="127">
        <v>9471</v>
      </c>
      <c r="H11"/>
      <c r="I11" s="247"/>
      <c r="J11" s="60"/>
      <c r="K11" s="60"/>
      <c r="L11" s="60"/>
      <c r="M11" s="60"/>
      <c r="N11" s="60"/>
    </row>
    <row r="12" spans="1:15" ht="14.1" customHeight="1">
      <c r="A12" s="50" t="s">
        <v>38</v>
      </c>
      <c r="B12" s="210">
        <v>1</v>
      </c>
      <c r="C12" s="210">
        <v>1</v>
      </c>
      <c r="D12" s="210">
        <v>1</v>
      </c>
      <c r="E12" s="210">
        <v>1</v>
      </c>
      <c r="F12" s="210">
        <v>1</v>
      </c>
      <c r="H12"/>
      <c r="I12" s="247"/>
      <c r="J12" s="60"/>
      <c r="K12" s="60"/>
      <c r="L12" s="60"/>
      <c r="M12" s="60"/>
      <c r="N12" s="60"/>
    </row>
    <row r="13" spans="1:15" ht="14.1" customHeight="1">
      <c r="A13" s="50" t="s">
        <v>39</v>
      </c>
      <c r="B13" s="210">
        <v>3</v>
      </c>
      <c r="C13" s="210">
        <v>3</v>
      </c>
      <c r="D13" s="210">
        <v>3</v>
      </c>
      <c r="E13" s="210">
        <v>3</v>
      </c>
      <c r="F13" s="210">
        <v>2</v>
      </c>
      <c r="H13"/>
      <c r="I13" s="231"/>
      <c r="J13" s="60"/>
      <c r="K13" s="169"/>
      <c r="L13" s="169"/>
      <c r="M13" s="169"/>
      <c r="N13" s="169"/>
      <c r="O13"/>
    </row>
    <row r="14" spans="1:15" ht="14.1" customHeight="1">
      <c r="A14" s="50" t="s">
        <v>41</v>
      </c>
      <c r="B14" s="127">
        <v>1345</v>
      </c>
      <c r="C14" s="127">
        <v>1291</v>
      </c>
      <c r="D14" s="127">
        <v>1287</v>
      </c>
      <c r="E14" s="127">
        <v>1277</v>
      </c>
      <c r="F14" s="127">
        <v>1243</v>
      </c>
      <c r="H14"/>
      <c r="I14" s="231"/>
      <c r="J14" s="60"/>
    </row>
    <row r="15" spans="1:15" ht="14.1" customHeight="1">
      <c r="A15" s="50" t="s">
        <v>42</v>
      </c>
      <c r="B15" s="210">
        <v>216</v>
      </c>
      <c r="C15" s="210">
        <v>210</v>
      </c>
      <c r="D15" s="210">
        <v>205</v>
      </c>
      <c r="E15" s="210">
        <v>197</v>
      </c>
      <c r="F15" s="210">
        <v>188</v>
      </c>
      <c r="H15"/>
      <c r="I15" s="247"/>
      <c r="J15" s="60"/>
      <c r="K15" s="60"/>
      <c r="L15" s="60"/>
      <c r="M15" s="60"/>
    </row>
    <row r="16" spans="1:15" ht="14.1" customHeight="1">
      <c r="A16" s="50" t="s">
        <v>43</v>
      </c>
      <c r="B16" s="127">
        <v>1635</v>
      </c>
      <c r="C16" s="127">
        <v>1584</v>
      </c>
      <c r="D16" s="127">
        <v>1580</v>
      </c>
      <c r="E16" s="127">
        <v>1587</v>
      </c>
      <c r="F16" s="127">
        <v>1458</v>
      </c>
      <c r="H16"/>
      <c r="I16" s="231"/>
      <c r="J16" s="60"/>
      <c r="K16" s="60"/>
      <c r="L16" s="60"/>
      <c r="M16" s="60"/>
      <c r="N16" s="60"/>
    </row>
    <row r="17" spans="1:39" ht="14.1" customHeight="1">
      <c r="A17" s="50" t="s">
        <v>44</v>
      </c>
      <c r="B17" s="210">
        <v>131</v>
      </c>
      <c r="C17" s="210">
        <v>126</v>
      </c>
      <c r="D17" s="210">
        <v>127</v>
      </c>
      <c r="E17" s="210">
        <v>128</v>
      </c>
      <c r="F17" s="210">
        <v>127</v>
      </c>
      <c r="H17"/>
      <c r="I17" s="247"/>
      <c r="J17" s="60"/>
      <c r="K17" s="60"/>
      <c r="L17" s="60"/>
      <c r="M17" s="60"/>
    </row>
    <row r="18" spans="1:39" ht="14.1" customHeight="1">
      <c r="A18" s="50" t="s">
        <v>45</v>
      </c>
      <c r="B18" s="127">
        <v>12466</v>
      </c>
      <c r="C18" s="127">
        <v>12251</v>
      </c>
      <c r="D18" s="127">
        <v>12266</v>
      </c>
      <c r="E18" s="127">
        <v>11738</v>
      </c>
      <c r="F18" s="127">
        <v>11310</v>
      </c>
      <c r="H18"/>
      <c r="I18" s="231"/>
      <c r="J18" s="60"/>
      <c r="K18" s="60"/>
      <c r="L18" s="60"/>
      <c r="M18" s="60"/>
      <c r="N18" s="60"/>
    </row>
    <row r="19" spans="1:39" ht="14.1" customHeight="1">
      <c r="A19" s="91"/>
      <c r="B19" s="58"/>
      <c r="C19" s="58"/>
      <c r="D19" s="58"/>
      <c r="E19" s="58"/>
      <c r="F19" s="58"/>
      <c r="I19" s="247"/>
      <c r="J19" s="60"/>
      <c r="K19" s="60"/>
      <c r="L19" s="60"/>
      <c r="M19" s="60"/>
    </row>
    <row r="20" spans="1:39" ht="12.75">
      <c r="A20" s="92" t="s">
        <v>46</v>
      </c>
      <c r="B20" s="38"/>
      <c r="C20" s="38"/>
      <c r="D20" s="38"/>
      <c r="E20" s="38"/>
      <c r="F20" s="38"/>
      <c r="G20" s="15"/>
      <c r="H20" s="15"/>
      <c r="I20" s="190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39" ht="12.75">
      <c r="A21" s="85" t="s">
        <v>47</v>
      </c>
      <c r="B21" s="38"/>
      <c r="C21" s="38"/>
      <c r="D21" s="38"/>
      <c r="E21" s="38"/>
      <c r="F21" s="3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39" ht="12.75">
      <c r="A22" s="8"/>
      <c r="B22" s="14"/>
      <c r="C22" s="14"/>
      <c r="D22" s="14"/>
      <c r="E22" s="14"/>
      <c r="F22" s="14"/>
      <c r="G22" s="38"/>
      <c r="H22" s="38"/>
      <c r="I22" s="38"/>
      <c r="J22" s="38"/>
      <c r="K22" s="38"/>
      <c r="L22" s="38"/>
      <c r="M22" s="38"/>
      <c r="N22" s="7"/>
      <c r="O22" s="38"/>
      <c r="P22" s="38"/>
      <c r="Q22" s="38"/>
      <c r="R22" s="38"/>
      <c r="S22" s="38"/>
      <c r="T22" s="7"/>
      <c r="U22" s="38"/>
      <c r="V22" s="38"/>
      <c r="W22" s="38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16.5" customHeight="1">
      <c r="B23" s="60"/>
      <c r="C23" s="60"/>
      <c r="D23" s="60"/>
      <c r="E23" s="60"/>
      <c r="F23" s="60"/>
    </row>
    <row r="24" spans="1:39" ht="16.5" customHeight="1">
      <c r="B24" s="60"/>
      <c r="C24" s="60"/>
      <c r="D24" s="60"/>
      <c r="E24" s="60"/>
      <c r="F24" s="60"/>
    </row>
  </sheetData>
  <hyperlinks>
    <hyperlink ref="H3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U26"/>
  <sheetViews>
    <sheetView zoomScaleNormal="100" workbookViewId="0">
      <selection sqref="A1:XFD1"/>
    </sheetView>
  </sheetViews>
  <sheetFormatPr baseColWidth="10" defaultColWidth="11.42578125" defaultRowHeight="12.75"/>
  <cols>
    <col min="1" max="1" width="22.28515625" style="19" customWidth="1"/>
    <col min="2" max="2" width="8.7109375" style="19" customWidth="1"/>
    <col min="3" max="3" width="6.5703125" style="19" customWidth="1"/>
    <col min="4" max="4" width="2.85546875" style="19" customWidth="1"/>
    <col min="5" max="5" width="8.7109375" style="19" customWidth="1"/>
    <col min="6" max="6" width="6.5703125" style="19" customWidth="1"/>
    <col min="7" max="7" width="2.85546875" style="19" customWidth="1"/>
    <col min="8" max="8" width="8.7109375" style="19" customWidth="1"/>
    <col min="9" max="9" width="6.5703125" style="19" customWidth="1"/>
    <col min="10" max="10" width="2.85546875" style="19" customWidth="1"/>
    <col min="11" max="11" width="8.7109375" style="19" customWidth="1"/>
    <col min="12" max="12" width="6.5703125" style="19" customWidth="1"/>
    <col min="13" max="13" width="5.5703125" style="19" customWidth="1"/>
    <col min="14" max="16384" width="11.42578125" style="19"/>
  </cols>
  <sheetData>
    <row r="1" spans="1:33" ht="14.1" customHeight="1" thickBot="1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80" t="s">
        <v>181</v>
      </c>
    </row>
    <row r="2" spans="1:33" ht="14.1" customHeight="1">
      <c r="A2" s="53"/>
      <c r="B2" s="7"/>
      <c r="C2" s="7"/>
      <c r="D2" s="7"/>
      <c r="E2" s="7"/>
      <c r="F2" s="7"/>
      <c r="N2" s="180"/>
    </row>
    <row r="3" spans="1:33" s="177" customFormat="1" ht="14.1" customHeight="1">
      <c r="A3" s="53" t="s">
        <v>183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15"/>
      <c r="AA3" s="15"/>
      <c r="AB3" s="15"/>
      <c r="AC3" s="15"/>
      <c r="AD3" s="38"/>
      <c r="AE3" s="38"/>
      <c r="AF3" s="38"/>
      <c r="AG3" s="38"/>
    </row>
    <row r="4" spans="1:33" s="177" customFormat="1" ht="14.1" customHeight="1">
      <c r="A4" s="5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15"/>
      <c r="AA4" s="15"/>
      <c r="AB4" s="15"/>
      <c r="AC4" s="15"/>
      <c r="AD4" s="38"/>
      <c r="AE4" s="38"/>
      <c r="AF4" s="38"/>
      <c r="AG4" s="38"/>
    </row>
    <row r="5" spans="1:33" s="177" customFormat="1" ht="14.1" customHeight="1">
      <c r="A5" s="74" t="s">
        <v>48</v>
      </c>
    </row>
    <row r="6" spans="1:33" s="177" customFormat="1" ht="9.9499999999999993" customHeight="1">
      <c r="A6" s="56"/>
      <c r="B6" s="56"/>
      <c r="C6" s="56"/>
      <c r="D6" s="55"/>
      <c r="E6" s="56"/>
      <c r="F6" s="56"/>
      <c r="G6" s="56"/>
      <c r="H6" s="55"/>
      <c r="I6" s="40"/>
      <c r="J6" s="56"/>
      <c r="K6" s="55"/>
      <c r="L6" s="40"/>
    </row>
    <row r="7" spans="1:33" s="177" customFormat="1">
      <c r="A7" s="75"/>
      <c r="B7" s="75">
        <v>2021</v>
      </c>
      <c r="C7" s="75"/>
      <c r="D7" s="75" t="s">
        <v>242</v>
      </c>
      <c r="E7" s="75">
        <v>2022</v>
      </c>
      <c r="F7" s="75"/>
      <c r="G7" s="75" t="s">
        <v>242</v>
      </c>
      <c r="H7" s="75">
        <v>2023</v>
      </c>
      <c r="I7" s="75"/>
      <c r="J7" s="75" t="s">
        <v>242</v>
      </c>
      <c r="K7" s="75">
        <v>2024</v>
      </c>
      <c r="L7" s="75"/>
    </row>
    <row r="8" spans="1:33" s="177" customFormat="1">
      <c r="A8" s="11"/>
      <c r="B8" s="12" t="s">
        <v>229</v>
      </c>
      <c r="C8" s="12" t="s">
        <v>211</v>
      </c>
      <c r="D8" s="54"/>
      <c r="E8" s="12" t="s">
        <v>229</v>
      </c>
      <c r="F8" s="12" t="s">
        <v>211</v>
      </c>
      <c r="G8" s="54"/>
      <c r="H8" s="12" t="s">
        <v>229</v>
      </c>
      <c r="I8" s="12" t="s">
        <v>211</v>
      </c>
      <c r="J8" s="54"/>
      <c r="K8" s="12" t="s">
        <v>229</v>
      </c>
      <c r="L8" s="12" t="s">
        <v>211</v>
      </c>
    </row>
    <row r="9" spans="1:33" s="177" customFormat="1" ht="14.1" customHeight="1">
      <c r="A9" s="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33" s="177" customFormat="1" ht="14.1" customHeight="1">
      <c r="A10" s="52" t="s">
        <v>6</v>
      </c>
      <c r="B10" s="127">
        <v>26325</v>
      </c>
      <c r="C10" s="90">
        <v>100</v>
      </c>
      <c r="D10" s="90"/>
      <c r="E10" s="127">
        <v>26456</v>
      </c>
      <c r="F10" s="90">
        <v>100</v>
      </c>
      <c r="G10" s="90"/>
      <c r="H10" s="127">
        <v>26092</v>
      </c>
      <c r="I10" s="90">
        <v>100</v>
      </c>
      <c r="J10" s="90"/>
      <c r="K10" s="127">
        <v>25184</v>
      </c>
      <c r="L10" s="90">
        <v>100</v>
      </c>
      <c r="N10" s="189"/>
      <c r="O10" s="127"/>
      <c r="P10" s="127"/>
      <c r="Q10" s="127"/>
      <c r="R10" s="127"/>
    </row>
    <row r="11" spans="1:33" s="177" customFormat="1" ht="14.1" customHeight="1">
      <c r="A11" s="52" t="s">
        <v>51</v>
      </c>
      <c r="B11" s="127">
        <v>14231</v>
      </c>
      <c r="C11" s="90">
        <v>54.058879392212724</v>
      </c>
      <c r="D11" s="90"/>
      <c r="E11" s="127">
        <v>14506</v>
      </c>
      <c r="F11" s="90">
        <v>54.83066223162988</v>
      </c>
      <c r="G11" s="90"/>
      <c r="H11" s="127">
        <v>14226</v>
      </c>
      <c r="I11" s="90">
        <v>54.522458991261693</v>
      </c>
      <c r="J11" s="90"/>
      <c r="K11" s="127">
        <v>13259</v>
      </c>
      <c r="L11" s="90">
        <f>K11/$K$10*100</f>
        <v>52.648506988564172</v>
      </c>
      <c r="M11" s="13"/>
      <c r="N11" s="231"/>
      <c r="O11" s="127"/>
      <c r="P11" s="127"/>
      <c r="Q11" s="127"/>
      <c r="R11" s="127"/>
    </row>
    <row r="12" spans="1:33" s="5" customFormat="1" ht="14.1" customHeight="1">
      <c r="A12" s="52" t="s">
        <v>52</v>
      </c>
      <c r="B12" s="127">
        <v>7058</v>
      </c>
      <c r="C12" s="90">
        <v>26.811016144349477</v>
      </c>
      <c r="D12" s="90"/>
      <c r="E12" s="127">
        <v>6820</v>
      </c>
      <c r="F12" s="90">
        <v>25.778651345630482</v>
      </c>
      <c r="G12" s="90"/>
      <c r="H12" s="127">
        <v>6700</v>
      </c>
      <c r="I12" s="90">
        <v>25.678368848689253</v>
      </c>
      <c r="J12" s="90"/>
      <c r="K12" s="127">
        <v>6751</v>
      </c>
      <c r="L12" s="90">
        <f t="shared" ref="L12:L20" si="0">K12/$K$10*100</f>
        <v>26.806702668360867</v>
      </c>
      <c r="M12" s="13"/>
      <c r="N12" s="231"/>
      <c r="O12" s="127"/>
      <c r="P12" s="127"/>
      <c r="Q12" s="127"/>
      <c r="R12" s="127"/>
    </row>
    <row r="13" spans="1:33" s="177" customFormat="1" ht="14.1" customHeight="1">
      <c r="A13" s="52" t="s">
        <v>53</v>
      </c>
      <c r="B13" s="127">
        <v>2544</v>
      </c>
      <c r="C13" s="90">
        <v>9.6638176638176638</v>
      </c>
      <c r="D13" s="90"/>
      <c r="E13" s="127">
        <v>2562</v>
      </c>
      <c r="F13" s="90">
        <v>9.6840036286664652</v>
      </c>
      <c r="G13" s="90"/>
      <c r="H13" s="127">
        <v>2537</v>
      </c>
      <c r="I13" s="90">
        <v>9.7232868312126328</v>
      </c>
      <c r="J13" s="90"/>
      <c r="K13" s="127">
        <v>2516</v>
      </c>
      <c r="L13" s="90">
        <f t="shared" si="0"/>
        <v>9.9904701397712827</v>
      </c>
      <c r="M13" s="13"/>
      <c r="N13" s="231"/>
      <c r="O13" s="127"/>
      <c r="P13" s="127"/>
      <c r="Q13" s="127"/>
      <c r="R13" s="127"/>
    </row>
    <row r="14" spans="1:33" s="16" customFormat="1" ht="14.1" customHeight="1">
      <c r="A14" s="52" t="s">
        <v>54</v>
      </c>
      <c r="B14" s="127">
        <v>1025</v>
      </c>
      <c r="C14" s="90">
        <v>3.8936372269705601</v>
      </c>
      <c r="D14" s="90"/>
      <c r="E14" s="127">
        <v>1129</v>
      </c>
      <c r="F14" s="90">
        <v>4.2674629573631693</v>
      </c>
      <c r="G14" s="90"/>
      <c r="H14" s="127">
        <v>1160</v>
      </c>
      <c r="I14" s="90">
        <v>4.4458071439521696</v>
      </c>
      <c r="J14" s="90"/>
      <c r="K14" s="127">
        <v>1139</v>
      </c>
      <c r="L14" s="90">
        <f t="shared" si="0"/>
        <v>4.5227128335451079</v>
      </c>
      <c r="M14" s="13"/>
      <c r="N14" s="231"/>
      <c r="O14" s="127"/>
      <c r="P14" s="127"/>
      <c r="Q14" s="127"/>
      <c r="R14" s="127"/>
      <c r="S14"/>
    </row>
    <row r="15" spans="1:33" s="177" customFormat="1" ht="14.1" customHeight="1">
      <c r="A15" s="52" t="s">
        <v>55</v>
      </c>
      <c r="B15" s="210">
        <v>775</v>
      </c>
      <c r="C15" s="90">
        <v>2.9439696106362776</v>
      </c>
      <c r="D15" s="90"/>
      <c r="E15" s="210">
        <v>767</v>
      </c>
      <c r="F15" s="90">
        <v>2.8991533111581496</v>
      </c>
      <c r="G15" s="90"/>
      <c r="H15" s="210">
        <v>758</v>
      </c>
      <c r="I15" s="90">
        <v>2.905105013030814</v>
      </c>
      <c r="J15" s="90"/>
      <c r="K15" s="210">
        <v>800</v>
      </c>
      <c r="L15" s="90">
        <f t="shared" si="0"/>
        <v>3.1766200762388821</v>
      </c>
      <c r="M15" s="13"/>
      <c r="N15" s="231"/>
      <c r="O15" s="127"/>
      <c r="P15" s="127"/>
      <c r="Q15" s="127"/>
      <c r="R15" s="127"/>
    </row>
    <row r="16" spans="1:33" s="177" customFormat="1" ht="14.1" customHeight="1">
      <c r="A16" s="52" t="s">
        <v>56</v>
      </c>
      <c r="B16" s="210">
        <v>472</v>
      </c>
      <c r="C16" s="90">
        <v>1.7929724596391263</v>
      </c>
      <c r="D16" s="90"/>
      <c r="E16" s="210">
        <v>441</v>
      </c>
      <c r="F16" s="90">
        <v>1.6669186573934081</v>
      </c>
      <c r="G16" s="90"/>
      <c r="H16" s="210">
        <v>474</v>
      </c>
      <c r="I16" s="90">
        <v>1.8166487812356278</v>
      </c>
      <c r="J16" s="90"/>
      <c r="K16" s="210">
        <v>485</v>
      </c>
      <c r="L16" s="90">
        <f t="shared" si="0"/>
        <v>1.9258259212198221</v>
      </c>
      <c r="M16" s="13"/>
      <c r="N16" s="231"/>
      <c r="O16" s="127"/>
      <c r="P16" s="127"/>
      <c r="Q16" s="127"/>
      <c r="R16" s="127"/>
    </row>
    <row r="17" spans="1:47" s="177" customFormat="1" ht="14.1" customHeight="1">
      <c r="A17" s="52" t="s">
        <v>57</v>
      </c>
      <c r="B17" s="210">
        <v>134</v>
      </c>
      <c r="C17" s="90">
        <v>0.50902184235517567</v>
      </c>
      <c r="D17" s="90"/>
      <c r="E17" s="210">
        <v>142</v>
      </c>
      <c r="F17" s="90">
        <v>0.53674024795887509</v>
      </c>
      <c r="G17" s="90"/>
      <c r="H17" s="210">
        <v>148</v>
      </c>
      <c r="I17" s="90">
        <v>0.56722367009044927</v>
      </c>
      <c r="J17" s="90"/>
      <c r="K17" s="210">
        <v>145</v>
      </c>
      <c r="L17" s="90">
        <f t="shared" si="0"/>
        <v>0.57576238881829733</v>
      </c>
      <c r="M17" s="13"/>
      <c r="N17" s="231"/>
      <c r="O17" s="210"/>
      <c r="P17" s="210"/>
      <c r="Q17" s="210"/>
      <c r="R17" s="210"/>
    </row>
    <row r="18" spans="1:47" s="177" customFormat="1" ht="14.1" customHeight="1">
      <c r="A18" s="52" t="s">
        <v>58</v>
      </c>
      <c r="B18" s="210">
        <v>59</v>
      </c>
      <c r="C18" s="90">
        <v>0.22412155745489079</v>
      </c>
      <c r="D18" s="90"/>
      <c r="E18" s="210">
        <v>58</v>
      </c>
      <c r="F18" s="90">
        <v>0.21923193226489265</v>
      </c>
      <c r="G18" s="90"/>
      <c r="H18" s="210">
        <v>61</v>
      </c>
      <c r="I18" s="90">
        <v>0.2337881342940365</v>
      </c>
      <c r="J18" s="90"/>
      <c r="K18" s="210">
        <v>62</v>
      </c>
      <c r="L18" s="90">
        <f t="shared" si="0"/>
        <v>0.24618805590851334</v>
      </c>
      <c r="M18" s="13"/>
      <c r="N18" s="231"/>
      <c r="O18" s="210"/>
      <c r="P18" s="210"/>
      <c r="Q18" s="210"/>
      <c r="R18" s="210"/>
    </row>
    <row r="19" spans="1:47" s="177" customFormat="1" ht="14.1" customHeight="1">
      <c r="A19" s="52" t="s">
        <v>59</v>
      </c>
      <c r="B19" s="210">
        <v>20</v>
      </c>
      <c r="C19" s="90">
        <v>7.5973409306742637E-2</v>
      </c>
      <c r="D19" s="90"/>
      <c r="E19" s="210">
        <v>25</v>
      </c>
      <c r="F19" s="90">
        <v>9.4496522527970972E-2</v>
      </c>
      <c r="G19" s="90"/>
      <c r="H19" s="210">
        <v>22</v>
      </c>
      <c r="I19" s="90">
        <v>8.4317032040472167E-2</v>
      </c>
      <c r="J19" s="90"/>
      <c r="K19" s="210">
        <v>20</v>
      </c>
      <c r="L19" s="90">
        <f t="shared" si="0"/>
        <v>7.9415501905972047E-2</v>
      </c>
      <c r="M19" s="13"/>
      <c r="N19" s="231"/>
      <c r="O19" s="210"/>
      <c r="P19" s="210"/>
      <c r="Q19" s="210"/>
      <c r="R19" s="210"/>
    </row>
    <row r="20" spans="1:47" s="177" customFormat="1" ht="14.1" customHeight="1">
      <c r="A20" s="52" t="s">
        <v>230</v>
      </c>
      <c r="B20" s="210">
        <v>7</v>
      </c>
      <c r="C20" s="90">
        <v>2.6590693257359924E-2</v>
      </c>
      <c r="D20" s="90"/>
      <c r="E20" s="210">
        <v>6</v>
      </c>
      <c r="F20" s="90">
        <v>2.2679165406713032E-2</v>
      </c>
      <c r="G20" s="90"/>
      <c r="H20" s="210">
        <v>6</v>
      </c>
      <c r="I20" s="90">
        <v>2.2995554192856048E-2</v>
      </c>
      <c r="J20" s="90"/>
      <c r="K20" s="210">
        <v>7</v>
      </c>
      <c r="L20" s="90">
        <f t="shared" si="0"/>
        <v>2.7795425667090215E-2</v>
      </c>
      <c r="M20" s="13"/>
      <c r="N20" s="231"/>
      <c r="O20" s="210"/>
      <c r="P20" s="210"/>
      <c r="Q20" s="210"/>
      <c r="R20" s="210"/>
    </row>
    <row r="21" spans="1:47" s="177" customFormat="1" ht="14.1" customHeight="1">
      <c r="A21" s="91"/>
      <c r="B21" s="57"/>
      <c r="C21" s="58"/>
      <c r="D21" s="58"/>
      <c r="E21" s="58"/>
      <c r="F21" s="91"/>
      <c r="G21" s="58"/>
      <c r="H21" s="58"/>
      <c r="I21" s="91"/>
      <c r="J21" s="58"/>
      <c r="K21" s="58"/>
      <c r="L21" s="91"/>
      <c r="N21" s="231"/>
    </row>
    <row r="22" spans="1:47" s="177" customFormat="1">
      <c r="A22" s="78" t="s">
        <v>46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190"/>
      <c r="O22" s="3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47" s="177" customFormat="1">
      <c r="A23" s="85" t="s">
        <v>47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7" s="177" customForma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38"/>
      <c r="N24" s="38"/>
      <c r="O24" s="38"/>
      <c r="P24" s="38"/>
      <c r="Q24" s="38"/>
      <c r="R24" s="38"/>
      <c r="S24" s="38"/>
      <c r="T24" s="38"/>
      <c r="U24" s="38"/>
      <c r="V24" s="7"/>
      <c r="W24" s="38"/>
      <c r="X24" s="38"/>
      <c r="Y24" s="38"/>
      <c r="Z24" s="38"/>
      <c r="AA24" s="38"/>
      <c r="AB24" s="7"/>
      <c r="AC24" s="38"/>
      <c r="AD24" s="38"/>
      <c r="AE24" s="38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47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</sheetData>
  <hyperlinks>
    <hyperlink ref="N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28"/>
  <sheetViews>
    <sheetView zoomScaleNormal="100" workbookViewId="0">
      <selection activeCell="P19" sqref="P19"/>
    </sheetView>
  </sheetViews>
  <sheetFormatPr baseColWidth="10" defaultColWidth="11.42578125" defaultRowHeight="12.75"/>
  <cols>
    <col min="1" max="1" width="22.85546875" style="19" customWidth="1"/>
    <col min="2" max="2" width="7" style="19" customWidth="1"/>
    <col min="3" max="10" width="7.7109375" style="19" customWidth="1"/>
    <col min="11" max="11" width="5.5703125" style="19" customWidth="1"/>
    <col min="12" max="16384" width="11.42578125" style="19"/>
  </cols>
  <sheetData>
    <row r="1" spans="1:52" ht="14.1" customHeight="1" thickBot="1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</row>
    <row r="2" spans="1:52" ht="14.1" customHeight="1">
      <c r="A2" s="53"/>
      <c r="B2" s="7"/>
      <c r="C2" s="7"/>
      <c r="D2" s="7"/>
      <c r="E2" s="7"/>
      <c r="F2" s="7"/>
      <c r="G2" s="7"/>
      <c r="H2" s="7"/>
      <c r="I2" s="7"/>
      <c r="J2" s="7"/>
      <c r="K2" s="7"/>
      <c r="L2" s="180" t="s">
        <v>181</v>
      </c>
      <c r="N2" s="180"/>
    </row>
    <row r="3" spans="1:52">
      <c r="A3" s="261" t="s">
        <v>265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52" s="177" customFormat="1" ht="14.1" customHeight="1">
      <c r="A4" s="81"/>
      <c r="B4" s="8"/>
      <c r="C4" s="8"/>
      <c r="D4" s="8"/>
      <c r="E4" s="8"/>
      <c r="F4" s="8"/>
      <c r="G4" s="8"/>
      <c r="H4" s="8"/>
      <c r="I4" s="8"/>
      <c r="J4" s="8"/>
    </row>
    <row r="5" spans="1:52" s="177" customFormat="1" ht="14.1" customHeight="1">
      <c r="A5" s="81"/>
      <c r="B5" s="8"/>
      <c r="C5" s="8"/>
      <c r="D5" s="8"/>
      <c r="E5" s="8"/>
      <c r="F5" s="8"/>
      <c r="G5" s="8"/>
      <c r="H5" s="8"/>
      <c r="I5" s="8"/>
      <c r="J5" s="8"/>
      <c r="K5" s="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15"/>
      <c r="AT5" s="15"/>
      <c r="AU5" s="15"/>
      <c r="AV5" s="15"/>
      <c r="AW5" s="38"/>
      <c r="AX5" s="38"/>
      <c r="AY5" s="38"/>
      <c r="AZ5" s="38"/>
    </row>
    <row r="6" spans="1:52" s="177" customFormat="1" ht="14.1" customHeight="1">
      <c r="A6" s="74" t="s">
        <v>48</v>
      </c>
      <c r="D6" s="5"/>
      <c r="K6" s="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15"/>
      <c r="AT6" s="15"/>
      <c r="AU6" s="15"/>
      <c r="AV6" s="15"/>
      <c r="AW6" s="38"/>
      <c r="AX6" s="38"/>
      <c r="AY6" s="38"/>
      <c r="AZ6" s="38"/>
    </row>
    <row r="7" spans="1:52" s="177" customFormat="1" ht="9.9499999999999993" customHeight="1">
      <c r="A7" s="7"/>
      <c r="B7" s="38"/>
      <c r="C7" s="38"/>
      <c r="D7" s="38"/>
      <c r="E7" s="38"/>
      <c r="F7" s="38"/>
      <c r="G7" s="38"/>
      <c r="H7" s="38"/>
      <c r="I7" s="38"/>
      <c r="J7" s="38"/>
      <c r="M7" s="38"/>
      <c r="N7" s="38"/>
    </row>
    <row r="8" spans="1:52" s="177" customFormat="1">
      <c r="A8" s="198"/>
      <c r="B8" s="198"/>
      <c r="C8" s="198" t="s">
        <v>212</v>
      </c>
      <c r="D8" s="198" t="s">
        <v>213</v>
      </c>
      <c r="E8" s="199" t="s">
        <v>214</v>
      </c>
      <c r="F8" s="198" t="s">
        <v>215</v>
      </c>
      <c r="G8" s="198" t="s">
        <v>216</v>
      </c>
      <c r="H8" s="198" t="s">
        <v>217</v>
      </c>
      <c r="I8" s="198" t="s">
        <v>218</v>
      </c>
      <c r="J8" s="199" t="s">
        <v>219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15"/>
      <c r="AD8" s="15"/>
      <c r="AE8" s="15"/>
      <c r="AF8" s="15"/>
      <c r="AG8" s="38"/>
      <c r="AH8" s="38"/>
      <c r="AI8" s="38"/>
      <c r="AJ8" s="38"/>
    </row>
    <row r="9" spans="1:52" s="177" customFormat="1">
      <c r="A9" s="200"/>
      <c r="B9" s="201" t="s">
        <v>5</v>
      </c>
      <c r="C9" s="201" t="s">
        <v>220</v>
      </c>
      <c r="D9" s="201" t="s">
        <v>221</v>
      </c>
      <c r="E9" s="202" t="s">
        <v>222</v>
      </c>
      <c r="F9" s="201" t="s">
        <v>223</v>
      </c>
      <c r="G9" s="201" t="s">
        <v>224</v>
      </c>
      <c r="H9" s="201" t="s">
        <v>225</v>
      </c>
      <c r="I9" s="201" t="s">
        <v>226</v>
      </c>
      <c r="J9" s="202" t="s">
        <v>227</v>
      </c>
      <c r="L9"/>
      <c r="M9" s="38"/>
      <c r="N9" s="38"/>
    </row>
    <row r="10" spans="1:52" s="177" customFormat="1" ht="14.1" customHeight="1">
      <c r="A10" s="8"/>
      <c r="B10" s="38"/>
      <c r="C10" s="38"/>
      <c r="D10" s="38"/>
      <c r="E10" s="38"/>
      <c r="F10" s="38"/>
      <c r="G10" s="38"/>
      <c r="H10" s="38"/>
      <c r="I10" s="15"/>
      <c r="J10" s="38"/>
      <c r="M10" s="38"/>
      <c r="N10" s="38"/>
    </row>
    <row r="11" spans="1:52" s="177" customFormat="1" ht="14.1" customHeight="1">
      <c r="A11" s="50" t="s">
        <v>6</v>
      </c>
      <c r="B11" s="127">
        <v>25184</v>
      </c>
      <c r="C11" s="127">
        <v>13259</v>
      </c>
      <c r="D11" s="127">
        <v>6751</v>
      </c>
      <c r="E11" s="127">
        <v>2516</v>
      </c>
      <c r="F11" s="127">
        <v>1139</v>
      </c>
      <c r="G11" s="210">
        <v>800</v>
      </c>
      <c r="H11" s="210">
        <v>485</v>
      </c>
      <c r="I11" s="210">
        <v>145</v>
      </c>
      <c r="J11" s="210">
        <v>89</v>
      </c>
      <c r="L11" s="231"/>
      <c r="M11" s="38"/>
      <c r="N11" s="38"/>
    </row>
    <row r="12" spans="1:52" s="177" customFormat="1" ht="14.1" customHeight="1">
      <c r="A12" s="50"/>
      <c r="B12" s="161"/>
      <c r="C12" s="161"/>
      <c r="D12" s="161"/>
      <c r="E12" s="161"/>
      <c r="F12" s="161"/>
      <c r="G12" s="161"/>
      <c r="H12" s="161"/>
      <c r="I12" s="161"/>
      <c r="J12" s="161"/>
      <c r="K12" s="60"/>
      <c r="L12"/>
      <c r="M12"/>
      <c r="N12" s="169"/>
      <c r="O12" s="169"/>
      <c r="P12" s="169"/>
      <c r="Q12" s="169"/>
    </row>
    <row r="13" spans="1:52" s="177" customFormat="1" ht="14.1" customHeight="1">
      <c r="A13" s="248" t="s">
        <v>10</v>
      </c>
      <c r="B13" s="127">
        <v>2547</v>
      </c>
      <c r="C13" s="210">
        <v>795</v>
      </c>
      <c r="D13" s="210">
        <v>617</v>
      </c>
      <c r="E13" s="210">
        <v>342</v>
      </c>
      <c r="F13" s="210">
        <v>244</v>
      </c>
      <c r="G13" s="210">
        <v>253</v>
      </c>
      <c r="H13" s="210">
        <v>194</v>
      </c>
      <c r="I13" s="210">
        <v>60</v>
      </c>
      <c r="J13" s="210">
        <v>42</v>
      </c>
      <c r="K13" s="60"/>
      <c r="L13"/>
      <c r="M13"/>
    </row>
    <row r="14" spans="1:52" s="177" customFormat="1" ht="14.1" customHeight="1">
      <c r="A14" s="50" t="s">
        <v>11</v>
      </c>
      <c r="B14" s="127">
        <v>2803</v>
      </c>
      <c r="C14" s="127">
        <v>1546</v>
      </c>
      <c r="D14" s="210">
        <v>773</v>
      </c>
      <c r="E14" s="210">
        <v>208</v>
      </c>
      <c r="F14" s="210">
        <v>126</v>
      </c>
      <c r="G14" s="210">
        <v>92</v>
      </c>
      <c r="H14" s="210">
        <v>51</v>
      </c>
      <c r="I14" s="208">
        <v>5</v>
      </c>
      <c r="J14" s="208">
        <v>2</v>
      </c>
      <c r="K14" s="60"/>
      <c r="L14" s="231"/>
      <c r="M14" s="169"/>
    </row>
    <row r="15" spans="1:52" s="177" customFormat="1" ht="14.1" customHeight="1">
      <c r="A15" s="50" t="s">
        <v>49</v>
      </c>
      <c r="B15" s="127">
        <v>5638</v>
      </c>
      <c r="C15" s="127">
        <v>2612</v>
      </c>
      <c r="D15" s="127">
        <v>1920</v>
      </c>
      <c r="E15" s="210">
        <v>657</v>
      </c>
      <c r="F15" s="210">
        <v>234</v>
      </c>
      <c r="G15" s="210">
        <v>117</v>
      </c>
      <c r="H15" s="210">
        <v>76</v>
      </c>
      <c r="I15" s="210">
        <v>17</v>
      </c>
      <c r="J15" s="210">
        <v>5</v>
      </c>
      <c r="K15" s="60"/>
      <c r="L15" s="231"/>
      <c r="M15" s="169"/>
      <c r="N15" s="60"/>
    </row>
    <row r="16" spans="1:52" s="177" customFormat="1" ht="14.1" customHeight="1">
      <c r="A16" s="50" t="s">
        <v>50</v>
      </c>
      <c r="B16" s="127">
        <v>14196</v>
      </c>
      <c r="C16" s="127">
        <v>8306</v>
      </c>
      <c r="D16" s="127">
        <v>3441</v>
      </c>
      <c r="E16" s="127">
        <v>1309</v>
      </c>
      <c r="F16" s="210">
        <v>535</v>
      </c>
      <c r="G16" s="210">
        <v>338</v>
      </c>
      <c r="H16" s="210">
        <v>164</v>
      </c>
      <c r="I16" s="210">
        <v>63</v>
      </c>
      <c r="J16" s="210">
        <v>40</v>
      </c>
      <c r="K16" s="60"/>
      <c r="L16" s="190"/>
      <c r="M16" s="169"/>
      <c r="N16" s="60"/>
      <c r="O16" s="60"/>
    </row>
    <row r="17" spans="1:24" s="5" customFormat="1" ht="14.1" customHeight="1">
      <c r="A17" s="203"/>
      <c r="B17" s="57"/>
      <c r="C17" s="57"/>
      <c r="D17" s="57"/>
      <c r="E17" s="57"/>
      <c r="F17" s="57"/>
      <c r="G17" s="57"/>
      <c r="H17" s="57"/>
      <c r="I17" s="58"/>
      <c r="J17" s="57"/>
      <c r="K17" s="60"/>
      <c r="L17" s="169"/>
      <c r="M17" s="169"/>
      <c r="N17" s="60"/>
      <c r="O17" s="60"/>
      <c r="P17" s="60"/>
      <c r="Q17" s="177"/>
      <c r="R17" s="177"/>
      <c r="S17" s="177"/>
      <c r="T17" s="177"/>
      <c r="U17" s="177"/>
    </row>
    <row r="18" spans="1:24" s="177" customFormat="1" ht="14.1" customHeight="1">
      <c r="A18" s="78" t="s">
        <v>46</v>
      </c>
      <c r="B18" s="55"/>
      <c r="C18" s="55"/>
      <c r="D18" s="55"/>
      <c r="E18" s="55"/>
      <c r="F18" s="82"/>
      <c r="G18" s="82"/>
      <c r="H18" s="83"/>
      <c r="I18" s="83"/>
      <c r="J18" s="83"/>
    </row>
    <row r="19" spans="1:24" s="16" customFormat="1" ht="14.1" customHeight="1">
      <c r="A19" s="85" t="s">
        <v>47</v>
      </c>
      <c r="B19" s="15"/>
      <c r="C19" s="15"/>
      <c r="D19" s="15"/>
      <c r="E19" s="15"/>
      <c r="F19" s="65"/>
      <c r="G19" s="65"/>
      <c r="H19" s="82"/>
      <c r="I19" s="86"/>
      <c r="J19" s="86"/>
      <c r="K19" s="83"/>
      <c r="L19" s="82"/>
      <c r="M19" s="82"/>
      <c r="N19" s="82"/>
      <c r="O19" s="83"/>
      <c r="P19" s="83"/>
      <c r="Q19" s="83"/>
      <c r="R19" s="84"/>
    </row>
    <row r="20" spans="1:24" s="177" customFormat="1" ht="14.1" customHeight="1">
      <c r="A20" s="19"/>
      <c r="B20"/>
      <c r="C20"/>
      <c r="D20"/>
      <c r="E20"/>
      <c r="F20"/>
      <c r="G20"/>
      <c r="H20"/>
      <c r="I20"/>
      <c r="J20"/>
      <c r="K20" s="52"/>
      <c r="L20" s="52"/>
      <c r="M20" s="86"/>
      <c r="N20" s="83"/>
      <c r="O20" s="65"/>
      <c r="P20" s="86"/>
      <c r="Q20" s="86"/>
      <c r="R20" s="86"/>
      <c r="S20" s="86"/>
      <c r="T20" s="86"/>
      <c r="U20" s="86"/>
      <c r="V20" s="86"/>
      <c r="W20" s="86"/>
      <c r="X20" s="83"/>
    </row>
    <row r="21" spans="1:24">
      <c r="B21"/>
      <c r="C21"/>
      <c r="D21"/>
      <c r="E21"/>
      <c r="F21"/>
      <c r="G21"/>
      <c r="H21"/>
      <c r="I21"/>
      <c r="J21"/>
    </row>
    <row r="22" spans="1:24">
      <c r="A22" s="234"/>
      <c r="B22"/>
      <c r="C22"/>
      <c r="D22"/>
      <c r="E22"/>
      <c r="F22"/>
      <c r="G22"/>
      <c r="H22"/>
      <c r="I22"/>
      <c r="J22"/>
    </row>
    <row r="23" spans="1:24">
      <c r="B23"/>
      <c r="C23"/>
      <c r="D23"/>
      <c r="E23"/>
      <c r="F23"/>
      <c r="G23"/>
      <c r="H23"/>
      <c r="I23"/>
      <c r="J23"/>
    </row>
    <row r="24" spans="1:24">
      <c r="B24"/>
      <c r="C24"/>
      <c r="D24"/>
      <c r="E24"/>
      <c r="F24"/>
      <c r="G24"/>
      <c r="H24"/>
      <c r="I24"/>
      <c r="J24"/>
    </row>
    <row r="25" spans="1:24">
      <c r="B25" s="87"/>
    </row>
    <row r="26" spans="1:24">
      <c r="B26" s="87"/>
      <c r="C26" s="87"/>
      <c r="D26" s="87"/>
      <c r="E26" s="87"/>
      <c r="F26" s="87"/>
      <c r="G26" s="87"/>
      <c r="H26" s="87"/>
      <c r="I26" s="87"/>
    </row>
    <row r="27" spans="1:24">
      <c r="B27" s="87"/>
      <c r="C27" s="87"/>
      <c r="D27" s="87"/>
    </row>
    <row r="28" spans="1:24">
      <c r="B28" s="87"/>
      <c r="C28" s="87"/>
      <c r="D28" s="87"/>
      <c r="E28" s="87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53"/>
  <sheetViews>
    <sheetView zoomScaleNormal="100" zoomScaleSheetLayoutView="40" workbookViewId="0">
      <selection activeCell="H3" sqref="H3"/>
    </sheetView>
  </sheetViews>
  <sheetFormatPr baseColWidth="10" defaultColWidth="11.5703125" defaultRowHeight="16.5" customHeight="1"/>
  <cols>
    <col min="1" max="1" width="38" style="177" customWidth="1"/>
    <col min="2" max="4" width="10.7109375" style="177" customWidth="1"/>
    <col min="5" max="5" width="10.7109375" style="109" customWidth="1"/>
    <col min="6" max="7" width="10.7109375" style="177" customWidth="1"/>
    <col min="8" max="16384" width="11.5703125" style="177"/>
  </cols>
  <sheetData>
    <row r="1" spans="1:19" ht="14.1" customHeight="1" thickBot="1">
      <c r="A1" s="1" t="s">
        <v>152</v>
      </c>
      <c r="B1" s="2"/>
      <c r="C1" s="2"/>
      <c r="D1" s="2"/>
      <c r="E1" s="106"/>
      <c r="F1" s="2"/>
    </row>
    <row r="2" spans="1:19" ht="14.1" customHeight="1">
      <c r="D2" s="19"/>
      <c r="E2" s="107"/>
      <c r="H2" s="180" t="s">
        <v>181</v>
      </c>
    </row>
    <row r="3" spans="1:19" ht="14.1" customHeight="1">
      <c r="A3" s="42" t="s">
        <v>153</v>
      </c>
      <c r="B3" s="38"/>
      <c r="C3" s="38"/>
      <c r="D3" s="38"/>
      <c r="E3" s="108"/>
      <c r="F3" s="38"/>
    </row>
    <row r="4" spans="1:19" ht="14.1" customHeight="1">
      <c r="A4" s="5"/>
    </row>
    <row r="5" spans="1:19" ht="14.1" customHeight="1">
      <c r="A5" s="110" t="s">
        <v>70</v>
      </c>
    </row>
    <row r="6" spans="1:19" ht="9.9499999999999993" customHeight="1">
      <c r="A6" s="56"/>
      <c r="B6" s="56"/>
      <c r="C6" s="56"/>
      <c r="D6" s="55"/>
      <c r="E6" s="111"/>
      <c r="F6" s="56"/>
      <c r="J6" s="121"/>
      <c r="K6" s="121"/>
    </row>
    <row r="7" spans="1:19" ht="14.1" customHeight="1">
      <c r="A7" s="1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  <c r="H7"/>
      <c r="I7"/>
      <c r="J7" s="121"/>
      <c r="K7" s="121"/>
    </row>
    <row r="8" spans="1:19" ht="14.1" customHeight="1">
      <c r="A8" s="8"/>
      <c r="B8" s="13"/>
      <c r="C8" s="13"/>
      <c r="D8" s="166"/>
      <c r="E8" s="166"/>
      <c r="H8"/>
      <c r="I8"/>
    </row>
    <row r="9" spans="1:19" ht="14.1" customHeight="1">
      <c r="A9" s="113" t="s">
        <v>71</v>
      </c>
      <c r="B9" s="204"/>
      <c r="C9" s="204"/>
      <c r="D9" s="205"/>
      <c r="E9" s="205"/>
      <c r="H9"/>
      <c r="I9"/>
    </row>
    <row r="10" spans="1:19" ht="14.1" customHeight="1">
      <c r="A10" s="50" t="s">
        <v>72</v>
      </c>
      <c r="B10" s="211">
        <v>443</v>
      </c>
      <c r="C10" s="211">
        <v>351</v>
      </c>
      <c r="D10" s="211">
        <v>431</v>
      </c>
      <c r="E10" s="211">
        <v>395</v>
      </c>
      <c r="F10" s="211">
        <v>416</v>
      </c>
      <c r="H10"/>
      <c r="I10"/>
      <c r="L10"/>
      <c r="M10"/>
      <c r="N10"/>
      <c r="O10"/>
      <c r="P10"/>
      <c r="Q10"/>
      <c r="R10"/>
      <c r="S10"/>
    </row>
    <row r="11" spans="1:19" ht="14.1" customHeight="1">
      <c r="A11" s="50" t="s">
        <v>73</v>
      </c>
      <c r="B11" s="191">
        <v>47001</v>
      </c>
      <c r="C11" s="191">
        <v>12333</v>
      </c>
      <c r="D11" s="191">
        <v>15522</v>
      </c>
      <c r="E11" s="191">
        <v>56664</v>
      </c>
      <c r="F11" s="191">
        <v>18496</v>
      </c>
      <c r="H11"/>
      <c r="I11"/>
      <c r="J11"/>
      <c r="K11"/>
      <c r="L11"/>
      <c r="M11"/>
      <c r="N11"/>
      <c r="O11"/>
      <c r="P11"/>
      <c r="Q11"/>
      <c r="R11"/>
      <c r="S11"/>
    </row>
    <row r="12" spans="1:19" ht="14.1" customHeight="1">
      <c r="A12" s="50" t="s">
        <v>232</v>
      </c>
      <c r="B12" s="191">
        <v>43046</v>
      </c>
      <c r="C12" s="191">
        <v>12333</v>
      </c>
      <c r="D12" s="191">
        <v>15522</v>
      </c>
      <c r="E12" s="191">
        <v>49914</v>
      </c>
      <c r="F12" s="191">
        <v>18496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6" customHeight="1">
      <c r="A13" s="50"/>
      <c r="B13" s="140"/>
      <c r="C13" s="140"/>
      <c r="D13" s="140"/>
      <c r="E13" s="140"/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>
      <c r="A14" s="114" t="s">
        <v>74</v>
      </c>
      <c r="B14" s="191"/>
      <c r="C14" s="191"/>
      <c r="D14" s="191"/>
      <c r="E14" s="191"/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>
      <c r="A15" s="115" t="s">
        <v>75</v>
      </c>
      <c r="B15" s="211">
        <v>2</v>
      </c>
      <c r="C15" s="211">
        <v>1</v>
      </c>
      <c r="D15" s="211" t="s">
        <v>40</v>
      </c>
      <c r="E15" s="211">
        <v>2</v>
      </c>
      <c r="F15" s="211" t="s">
        <v>40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>
      <c r="A16" s="115" t="s">
        <v>76</v>
      </c>
      <c r="B16" s="191">
        <v>7970</v>
      </c>
      <c r="C16" s="191">
        <v>60</v>
      </c>
      <c r="D16" s="211" t="s">
        <v>40</v>
      </c>
      <c r="E16" s="191">
        <v>19500</v>
      </c>
      <c r="F16" s="211" t="s">
        <v>40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>
      <c r="A17" s="115" t="s">
        <v>231</v>
      </c>
      <c r="B17" s="191">
        <v>4015</v>
      </c>
      <c r="C17" s="191">
        <v>60</v>
      </c>
      <c r="D17" s="211" t="s">
        <v>40</v>
      </c>
      <c r="E17" s="191">
        <v>12750</v>
      </c>
      <c r="F17" s="211" t="s">
        <v>40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6" customHeight="1">
      <c r="A18" s="116"/>
      <c r="B18" s="191"/>
      <c r="C18" s="191"/>
      <c r="D18" s="191"/>
      <c r="E18" s="191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>
      <c r="A19" s="116" t="s">
        <v>77</v>
      </c>
      <c r="B19" s="191"/>
      <c r="C19" s="191"/>
      <c r="D19" s="191"/>
      <c r="E19" s="191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>
      <c r="A20" s="115" t="s">
        <v>75</v>
      </c>
      <c r="B20" s="211">
        <v>441</v>
      </c>
      <c r="C20" s="211">
        <v>350</v>
      </c>
      <c r="D20" s="211">
        <v>431</v>
      </c>
      <c r="E20" s="211">
        <v>393</v>
      </c>
      <c r="F20" s="211">
        <v>416</v>
      </c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>
      <c r="A21" s="115" t="s">
        <v>76</v>
      </c>
      <c r="B21" s="191">
        <v>39031</v>
      </c>
      <c r="C21" s="191">
        <v>12273</v>
      </c>
      <c r="D21" s="191">
        <v>15522</v>
      </c>
      <c r="E21" s="191">
        <v>37164</v>
      </c>
      <c r="F21" s="191">
        <v>18496</v>
      </c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>
      <c r="A22" s="115" t="s">
        <v>231</v>
      </c>
      <c r="B22" s="191">
        <v>39031</v>
      </c>
      <c r="C22" s="191">
        <v>12273</v>
      </c>
      <c r="D22" s="191">
        <v>15522</v>
      </c>
      <c r="E22" s="191">
        <v>37164</v>
      </c>
      <c r="F22" s="191">
        <v>18496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>
      <c r="A23" s="115"/>
      <c r="B23" s="192"/>
      <c r="C23" s="192"/>
      <c r="D23" s="192"/>
      <c r="E23" s="192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>
      <c r="A24" s="95" t="s">
        <v>78</v>
      </c>
      <c r="B24" s="192"/>
      <c r="C24" s="192"/>
      <c r="D24" s="192"/>
      <c r="E24" s="192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>
      <c r="A25" s="50" t="s">
        <v>72</v>
      </c>
      <c r="B25" s="211">
        <v>142</v>
      </c>
      <c r="C25" s="211">
        <v>107</v>
      </c>
      <c r="D25" s="211">
        <v>142</v>
      </c>
      <c r="E25" s="211">
        <v>147</v>
      </c>
      <c r="F25" s="191">
        <v>115</v>
      </c>
      <c r="H25" s="169"/>
      <c r="I25"/>
      <c r="J25"/>
      <c r="K25"/>
      <c r="L25"/>
      <c r="M25"/>
      <c r="N25"/>
      <c r="O25"/>
      <c r="P25"/>
      <c r="Q25"/>
      <c r="R25"/>
      <c r="S25"/>
    </row>
    <row r="26" spans="1:19" ht="14.1" customHeight="1">
      <c r="A26" s="50" t="s">
        <v>79</v>
      </c>
      <c r="B26" s="191">
        <v>67035</v>
      </c>
      <c r="C26" s="191">
        <v>75123</v>
      </c>
      <c r="D26" s="191">
        <v>65522</v>
      </c>
      <c r="E26" s="191">
        <v>84659</v>
      </c>
      <c r="F26" s="191">
        <v>136898</v>
      </c>
      <c r="H26" s="169"/>
      <c r="I26"/>
      <c r="J26"/>
      <c r="K26"/>
      <c r="L26"/>
      <c r="M26"/>
      <c r="N26"/>
      <c r="O26"/>
      <c r="P26"/>
      <c r="Q26"/>
      <c r="R26"/>
      <c r="S26"/>
    </row>
    <row r="27" spans="1:19" ht="6" customHeight="1">
      <c r="A27" s="50"/>
      <c r="B27" s="191"/>
      <c r="C27" s="191"/>
      <c r="D27" s="191"/>
      <c r="E27" s="191"/>
      <c r="H27"/>
      <c r="I27"/>
      <c r="J27"/>
      <c r="K27"/>
      <c r="L27"/>
      <c r="M27"/>
      <c r="N27"/>
      <c r="O27"/>
      <c r="P27"/>
      <c r="Q27"/>
      <c r="R27"/>
      <c r="S27"/>
    </row>
    <row r="28" spans="1:19" ht="14.1" customHeight="1">
      <c r="A28" s="114" t="s">
        <v>74</v>
      </c>
      <c r="B28" s="191"/>
      <c r="C28" s="191"/>
      <c r="D28" s="191"/>
      <c r="E28" s="191"/>
      <c r="H28"/>
      <c r="I28"/>
      <c r="J28"/>
      <c r="K28"/>
      <c r="L28"/>
      <c r="M28"/>
      <c r="N28"/>
      <c r="O28"/>
      <c r="P28"/>
      <c r="Q28"/>
      <c r="R28"/>
      <c r="S28"/>
    </row>
    <row r="29" spans="1:19" ht="14.1" customHeight="1">
      <c r="A29" s="115" t="s">
        <v>75</v>
      </c>
      <c r="B29" s="191">
        <v>12</v>
      </c>
      <c r="C29" s="191">
        <v>4</v>
      </c>
      <c r="D29" s="191">
        <v>8</v>
      </c>
      <c r="E29" s="191">
        <v>8</v>
      </c>
      <c r="F29" s="191">
        <v>8</v>
      </c>
      <c r="H29"/>
      <c r="I29"/>
      <c r="J29"/>
      <c r="K29"/>
      <c r="L29"/>
      <c r="M29"/>
      <c r="N29"/>
      <c r="O29"/>
      <c r="P29"/>
      <c r="Q29"/>
      <c r="R29"/>
      <c r="S29"/>
    </row>
    <row r="30" spans="1:19" ht="14.1" customHeight="1">
      <c r="A30" s="115" t="s">
        <v>80</v>
      </c>
      <c r="B30" s="191">
        <v>8504</v>
      </c>
      <c r="C30" s="191">
        <v>16999</v>
      </c>
      <c r="D30" s="191">
        <v>6754</v>
      </c>
      <c r="E30" s="191">
        <v>12759</v>
      </c>
      <c r="F30" s="191">
        <v>63087</v>
      </c>
      <c r="H30"/>
      <c r="I30"/>
      <c r="J30"/>
      <c r="K30"/>
      <c r="L30"/>
      <c r="M30"/>
      <c r="N30"/>
      <c r="O30"/>
      <c r="P30"/>
      <c r="Q30"/>
      <c r="R30"/>
      <c r="S30"/>
    </row>
    <row r="31" spans="1:19" ht="6" customHeight="1">
      <c r="A31" s="116"/>
      <c r="B31" s="191"/>
      <c r="C31" s="191"/>
      <c r="D31" s="191"/>
      <c r="E31" s="191"/>
      <c r="H31"/>
      <c r="I31"/>
      <c r="J31"/>
      <c r="K31"/>
      <c r="L31"/>
      <c r="M31"/>
      <c r="N31"/>
      <c r="O31"/>
      <c r="P31"/>
      <c r="Q31"/>
      <c r="R31"/>
      <c r="S31"/>
    </row>
    <row r="32" spans="1:19" ht="14.1" customHeight="1">
      <c r="A32" s="114" t="s">
        <v>77</v>
      </c>
      <c r="B32" s="191"/>
      <c r="C32" s="191"/>
      <c r="D32" s="191"/>
      <c r="E32" s="191"/>
      <c r="I32"/>
      <c r="J32"/>
      <c r="K32"/>
      <c r="L32"/>
      <c r="M32"/>
      <c r="N32"/>
      <c r="O32"/>
      <c r="P32"/>
      <c r="Q32"/>
      <c r="R32"/>
      <c r="S32"/>
    </row>
    <row r="33" spans="1:19" ht="14.1" customHeight="1">
      <c r="A33" s="115" t="s">
        <v>75</v>
      </c>
      <c r="B33" s="191">
        <v>130</v>
      </c>
      <c r="C33" s="191">
        <v>103</v>
      </c>
      <c r="D33" s="191">
        <v>134</v>
      </c>
      <c r="E33" s="191">
        <v>139</v>
      </c>
      <c r="F33" s="191">
        <v>107</v>
      </c>
      <c r="I33"/>
      <c r="J33"/>
      <c r="K33"/>
      <c r="L33"/>
      <c r="M33"/>
      <c r="N33"/>
      <c r="O33"/>
      <c r="P33"/>
      <c r="Q33"/>
      <c r="R33"/>
      <c r="S33"/>
    </row>
    <row r="34" spans="1:19" ht="14.1" customHeight="1">
      <c r="A34" s="115" t="s">
        <v>80</v>
      </c>
      <c r="B34" s="191">
        <v>58534</v>
      </c>
      <c r="C34" s="191">
        <v>58124</v>
      </c>
      <c r="D34" s="191">
        <v>58769</v>
      </c>
      <c r="E34" s="191">
        <v>71900</v>
      </c>
      <c r="F34" s="191">
        <v>73811</v>
      </c>
      <c r="I34" s="189"/>
      <c r="K34" s="169"/>
      <c r="L34" s="169"/>
      <c r="M34" s="169"/>
    </row>
    <row r="35" spans="1:19" ht="14.1" customHeight="1">
      <c r="A35" s="50"/>
      <c r="B35" s="192"/>
      <c r="C35" s="192"/>
      <c r="D35" s="192"/>
      <c r="E35" s="192"/>
      <c r="H35"/>
      <c r="I35" s="231"/>
      <c r="J35"/>
    </row>
    <row r="36" spans="1:19" ht="14.1" customHeight="1">
      <c r="A36" s="95" t="s">
        <v>81</v>
      </c>
      <c r="B36" s="211">
        <v>162</v>
      </c>
      <c r="C36" s="211">
        <v>132</v>
      </c>
      <c r="D36" s="211">
        <v>189</v>
      </c>
      <c r="E36" s="211">
        <v>175</v>
      </c>
      <c r="F36" s="191">
        <v>201</v>
      </c>
      <c r="H36" s="232"/>
      <c r="I36" s="231"/>
      <c r="J36"/>
      <c r="K36" s="60"/>
      <c r="L36" s="60"/>
    </row>
    <row r="37" spans="1:19" ht="14.1" customHeight="1">
      <c r="A37" s="40" t="s">
        <v>82</v>
      </c>
      <c r="B37" s="211">
        <v>141</v>
      </c>
      <c r="C37" s="211">
        <v>113</v>
      </c>
      <c r="D37" s="211">
        <v>171</v>
      </c>
      <c r="E37" s="211">
        <v>144</v>
      </c>
      <c r="F37" s="191">
        <v>162</v>
      </c>
      <c r="H37" s="233"/>
      <c r="I37" s="231"/>
      <c r="J37" s="60"/>
      <c r="K37" s="60"/>
      <c r="L37" s="60"/>
    </row>
    <row r="38" spans="1:19" ht="14.1" customHeight="1">
      <c r="A38" s="117" t="s">
        <v>83</v>
      </c>
      <c r="B38" s="211">
        <v>15</v>
      </c>
      <c r="C38" s="211">
        <v>7</v>
      </c>
      <c r="D38" s="211">
        <v>14</v>
      </c>
      <c r="E38" s="211">
        <v>21</v>
      </c>
      <c r="F38" s="191">
        <v>14</v>
      </c>
      <c r="H38" s="233"/>
      <c r="I38" s="231"/>
      <c r="J38" s="60"/>
      <c r="K38" s="60"/>
      <c r="L38" s="60"/>
    </row>
    <row r="39" spans="1:19" ht="14.1" customHeight="1">
      <c r="A39" s="40" t="s">
        <v>84</v>
      </c>
      <c r="B39" s="211">
        <v>6</v>
      </c>
      <c r="C39" s="211">
        <v>12</v>
      </c>
      <c r="D39" s="211">
        <v>4</v>
      </c>
      <c r="E39" s="211">
        <v>10</v>
      </c>
      <c r="F39" s="191">
        <v>25</v>
      </c>
      <c r="H39" s="233"/>
      <c r="I39" s="231"/>
      <c r="J39" s="60"/>
      <c r="K39" s="60"/>
      <c r="L39" s="60"/>
    </row>
    <row r="40" spans="1:19" ht="14.1" customHeight="1">
      <c r="A40" s="19"/>
      <c r="B40" s="19"/>
      <c r="C40" s="19"/>
      <c r="D40" s="107"/>
      <c r="E40" s="19"/>
      <c r="F40" s="249"/>
      <c r="H40" s="233"/>
      <c r="I40" s="231"/>
    </row>
    <row r="41" spans="1:19" s="16" customFormat="1" ht="14.1" customHeight="1">
      <c r="A41" s="28" t="s">
        <v>237</v>
      </c>
      <c r="B41" s="29"/>
      <c r="C41" s="29"/>
      <c r="D41" s="29"/>
      <c r="E41" s="119"/>
      <c r="F41" s="29"/>
      <c r="H41" s="233"/>
      <c r="I41" s="231"/>
    </row>
    <row r="42" spans="1:19" s="16" customFormat="1" ht="14.1" customHeight="1">
      <c r="A42" s="61" t="s">
        <v>234</v>
      </c>
      <c r="B42" s="38"/>
      <c r="C42" s="77"/>
      <c r="D42" s="38"/>
      <c r="E42" s="108"/>
      <c r="F42" s="15"/>
      <c r="H42" s="234"/>
      <c r="I42" s="231"/>
    </row>
    <row r="43" spans="1:19" s="16" customFormat="1" ht="14.1" customHeight="1">
      <c r="A43" s="61" t="s">
        <v>235</v>
      </c>
      <c r="B43" s="38"/>
      <c r="C43" s="77"/>
      <c r="D43" s="38"/>
      <c r="E43" s="108"/>
      <c r="F43" s="15"/>
      <c r="H43" s="235"/>
      <c r="I43" s="231"/>
    </row>
    <row r="44" spans="1:19" s="16" customFormat="1" ht="14.1" customHeight="1">
      <c r="A44" s="61" t="s">
        <v>238</v>
      </c>
      <c r="B44" s="38"/>
      <c r="C44" s="77"/>
      <c r="D44" s="8"/>
      <c r="E44" s="206"/>
      <c r="F44" s="15"/>
      <c r="I44" s="190"/>
    </row>
    <row r="45" spans="1:19" ht="16.5" customHeight="1">
      <c r="A45" s="8"/>
      <c r="B45" s="38"/>
      <c r="C45" s="38"/>
      <c r="D45" s="7"/>
      <c r="E45" s="37"/>
      <c r="F45" s="15"/>
    </row>
    <row r="46" spans="1:19" ht="16.5" customHeight="1">
      <c r="A46" s="8"/>
      <c r="B46" s="38"/>
      <c r="C46" s="77"/>
      <c r="D46" s="38"/>
      <c r="E46" s="108"/>
      <c r="F46" s="15"/>
    </row>
    <row r="47" spans="1:19" s="7" customFormat="1" ht="16.5" customHeight="1">
      <c r="A47" s="8"/>
      <c r="B47" s="38"/>
      <c r="C47" s="38"/>
      <c r="D47" s="38"/>
      <c r="E47" s="108"/>
      <c r="F47" s="15"/>
    </row>
    <row r="48" spans="1:19" ht="16.5" customHeight="1">
      <c r="A48" s="8"/>
      <c r="B48" s="38"/>
      <c r="C48" s="38"/>
      <c r="D48" s="38"/>
      <c r="E48" s="108"/>
      <c r="F48" s="38"/>
    </row>
    <row r="49" spans="1:6" ht="16.5" customHeight="1">
      <c r="A49" s="120"/>
      <c r="B49" s="38"/>
      <c r="C49" s="38"/>
      <c r="D49" s="38"/>
      <c r="E49" s="108"/>
      <c r="F49" s="38"/>
    </row>
    <row r="50" spans="1:6" ht="16.5" customHeight="1">
      <c r="A50" s="80"/>
      <c r="B50" s="38"/>
      <c r="C50" s="38"/>
      <c r="D50" s="38"/>
      <c r="E50" s="108"/>
      <c r="F50" s="38"/>
    </row>
    <row r="51" spans="1:6" ht="16.5" customHeight="1">
      <c r="A51" s="8"/>
      <c r="B51" s="38"/>
      <c r="C51" s="38"/>
      <c r="D51" s="38"/>
      <c r="E51" s="108"/>
      <c r="F51" s="38"/>
    </row>
    <row r="52" spans="1:6" ht="16.5" customHeight="1">
      <c r="A52" s="8"/>
      <c r="B52" s="38"/>
      <c r="C52" s="38"/>
      <c r="D52" s="38"/>
      <c r="E52" s="108"/>
      <c r="F52" s="38"/>
    </row>
    <row r="53" spans="1:6" ht="16.5" customHeight="1">
      <c r="A53" s="8"/>
      <c r="B53" s="38"/>
      <c r="C53" s="38"/>
      <c r="D53" s="38"/>
      <c r="E53" s="108"/>
      <c r="F53" s="38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31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30.85546875" style="4" customWidth="1" collapsed="1"/>
    <col min="2" max="2" width="10.85546875" style="4" customWidth="1" collapsed="1"/>
    <col min="3" max="5" width="12.7109375" style="4" customWidth="1" collapsed="1"/>
    <col min="6" max="6" width="11.85546875" style="4" customWidth="1" collapsed="1"/>
    <col min="7" max="7" width="5.5703125" style="4" customWidth="1" collapsed="1"/>
    <col min="8" max="10" width="11.42578125" style="4" collapsed="1"/>
    <col min="11" max="18" width="11.42578125" style="4"/>
    <col min="19" max="19" width="11.42578125" style="4" collapsed="1"/>
    <col min="20" max="20" width="11.42578125" style="4"/>
    <col min="21" max="16384" width="11.42578125" style="4" collapsed="1"/>
  </cols>
  <sheetData>
    <row r="1" spans="1:16" ht="13.15" customHeight="1" thickBot="1">
      <c r="A1" s="1" t="s">
        <v>152</v>
      </c>
      <c r="B1" s="1"/>
      <c r="C1" s="1"/>
      <c r="D1" s="1"/>
      <c r="E1" s="1"/>
      <c r="F1" s="1"/>
    </row>
    <row r="2" spans="1:16" ht="13.15" customHeight="1">
      <c r="H2" s="180" t="s">
        <v>181</v>
      </c>
    </row>
    <row r="3" spans="1:16" ht="14.1" customHeight="1">
      <c r="A3" s="81" t="s">
        <v>154</v>
      </c>
    </row>
    <row r="4" spans="1:16" ht="14.1" customHeight="1">
      <c r="A4" s="81"/>
    </row>
    <row r="5" spans="1:16" ht="14.1" customHeight="1">
      <c r="A5" s="74" t="s">
        <v>61</v>
      </c>
    </row>
    <row r="6" spans="1:16" ht="9.9499999999999993" customHeight="1">
      <c r="A6" s="56"/>
      <c r="B6" s="56"/>
      <c r="C6" s="56"/>
      <c r="D6" s="55"/>
      <c r="E6" s="55"/>
      <c r="F6" s="55"/>
    </row>
    <row r="7" spans="1:16" ht="14.1" customHeight="1">
      <c r="A7" s="46"/>
      <c r="B7" s="46">
        <v>2019</v>
      </c>
      <c r="C7" s="46">
        <v>2020</v>
      </c>
      <c r="D7" s="46">
        <v>2021</v>
      </c>
      <c r="E7" s="46">
        <v>2022</v>
      </c>
      <c r="F7" s="46">
        <v>2023</v>
      </c>
      <c r="G7"/>
      <c r="H7"/>
      <c r="I7"/>
      <c r="J7"/>
    </row>
    <row r="8" spans="1:16" ht="14.1" customHeight="1">
      <c r="A8" s="104"/>
      <c r="B8" s="105"/>
      <c r="C8" s="105"/>
      <c r="D8" s="105"/>
      <c r="E8" s="105"/>
      <c r="F8" s="105"/>
      <c r="H8"/>
      <c r="I8"/>
    </row>
    <row r="9" spans="1:16" ht="14.1" customHeight="1">
      <c r="A9" s="44" t="s">
        <v>6</v>
      </c>
      <c r="B9" s="140">
        <v>5263.33</v>
      </c>
      <c r="C9" s="140">
        <v>70211.290000000008</v>
      </c>
      <c r="D9" s="140">
        <v>70211.290000000008</v>
      </c>
      <c r="E9" s="140">
        <v>178059.38</v>
      </c>
      <c r="F9" s="140">
        <v>896.3900000000001</v>
      </c>
      <c r="G9" s="60"/>
      <c r="H9"/>
      <c r="I9"/>
      <c r="J9" s="60"/>
      <c r="L9" s="60"/>
      <c r="M9" s="60"/>
      <c r="N9" s="60"/>
      <c r="O9" s="60"/>
      <c r="P9" s="60"/>
    </row>
    <row r="10" spans="1:16" ht="14.1" customHeight="1">
      <c r="A10" s="8" t="s">
        <v>157</v>
      </c>
      <c r="B10" s="15" t="s">
        <v>40</v>
      </c>
      <c r="C10" s="15" t="s">
        <v>40</v>
      </c>
      <c r="D10" s="15" t="s">
        <v>40</v>
      </c>
      <c r="E10" s="15" t="s">
        <v>40</v>
      </c>
      <c r="F10" s="15" t="s">
        <v>40</v>
      </c>
      <c r="G10" s="60"/>
      <c r="H10"/>
      <c r="I10"/>
      <c r="J10" s="60"/>
      <c r="L10" s="60"/>
      <c r="M10" s="60"/>
      <c r="N10" s="60"/>
      <c r="O10" s="60"/>
      <c r="P10" s="60"/>
    </row>
    <row r="11" spans="1:16" ht="14.1" customHeight="1">
      <c r="A11" s="8" t="s">
        <v>158</v>
      </c>
      <c r="B11" s="140">
        <v>5260</v>
      </c>
      <c r="C11" s="140">
        <v>57219.73</v>
      </c>
      <c r="D11" s="140">
        <v>57219.73</v>
      </c>
      <c r="E11" s="140">
        <v>168223</v>
      </c>
      <c r="F11" s="140">
        <v>751.5</v>
      </c>
      <c r="G11" s="60"/>
      <c r="H11"/>
      <c r="J11" s="60"/>
      <c r="L11" s="60"/>
      <c r="M11" s="60"/>
      <c r="N11" s="60"/>
      <c r="O11" s="60"/>
      <c r="P11" s="60"/>
    </row>
    <row r="12" spans="1:16" ht="14.1" customHeight="1">
      <c r="A12" s="8" t="s">
        <v>159</v>
      </c>
      <c r="B12" s="15" t="s">
        <v>40</v>
      </c>
      <c r="C12" s="15" t="s">
        <v>40</v>
      </c>
      <c r="D12" s="15" t="s">
        <v>40</v>
      </c>
      <c r="E12" s="15" t="s">
        <v>40</v>
      </c>
      <c r="F12" s="15" t="s">
        <v>40</v>
      </c>
      <c r="G12" s="60"/>
      <c r="H12"/>
      <c r="I12"/>
      <c r="J12" s="60"/>
      <c r="L12" s="60"/>
      <c r="M12" s="60"/>
      <c r="N12" s="60"/>
      <c r="O12" s="60"/>
      <c r="P12" s="60"/>
    </row>
    <row r="13" spans="1:16" ht="14.1" customHeight="1">
      <c r="A13" s="8" t="s">
        <v>11</v>
      </c>
      <c r="B13" s="15" t="s">
        <v>40</v>
      </c>
      <c r="C13" s="15" t="s">
        <v>40</v>
      </c>
      <c r="D13" s="15" t="s">
        <v>40</v>
      </c>
      <c r="E13" s="15">
        <v>1100</v>
      </c>
      <c r="F13" s="15" t="s">
        <v>40</v>
      </c>
      <c r="G13" s="60"/>
      <c r="H13" s="60"/>
      <c r="I13" s="60"/>
      <c r="J13" s="60"/>
      <c r="L13" s="60"/>
      <c r="M13" s="60"/>
      <c r="N13" s="60"/>
      <c r="O13" s="60"/>
      <c r="P13" s="60"/>
    </row>
    <row r="14" spans="1:16" ht="14.1" customHeight="1">
      <c r="A14" s="8" t="s">
        <v>12</v>
      </c>
      <c r="B14" s="140">
        <v>3.33</v>
      </c>
      <c r="C14" s="140">
        <v>12991.56</v>
      </c>
      <c r="D14" s="140">
        <v>12991.56</v>
      </c>
      <c r="E14" s="140">
        <f>E9-E11-E13</f>
        <v>8736.3800000000047</v>
      </c>
      <c r="F14" s="140">
        <f>F9-F11</f>
        <v>144.8900000000001</v>
      </c>
      <c r="G14" s="160"/>
      <c r="H14" s="262"/>
      <c r="I14" s="160"/>
      <c r="J14" s="160"/>
      <c r="K14" s="121"/>
      <c r="L14" s="60"/>
      <c r="M14" s="60"/>
      <c r="N14" s="60"/>
      <c r="O14" s="60"/>
      <c r="P14" s="60"/>
    </row>
    <row r="15" spans="1:16" ht="14.1" customHeight="1">
      <c r="A15" s="99"/>
      <c r="B15" s="99"/>
      <c r="C15" s="99"/>
      <c r="D15" s="99"/>
      <c r="E15" s="99"/>
      <c r="F15" s="99"/>
    </row>
    <row r="16" spans="1:16" ht="12.95" customHeight="1">
      <c r="A16" s="78" t="s">
        <v>255</v>
      </c>
      <c r="B16" s="78"/>
      <c r="C16" s="78"/>
      <c r="D16" s="78"/>
      <c r="E16" s="78"/>
      <c r="F16" s="78"/>
    </row>
    <row r="17" spans="1:6" ht="12.95" customHeight="1">
      <c r="A17" s="31" t="s">
        <v>241</v>
      </c>
      <c r="B17" s="16"/>
      <c r="C17" s="16"/>
      <c r="D17" s="16"/>
      <c r="E17" s="16"/>
      <c r="F17" s="16"/>
    </row>
    <row r="18" spans="1:6" ht="16.5" customHeight="1">
      <c r="A18" s="16"/>
      <c r="B18" s="88"/>
      <c r="C18" s="88"/>
      <c r="D18" s="88"/>
      <c r="E18" s="88"/>
      <c r="F18" s="88"/>
    </row>
    <row r="19" spans="1:6" ht="16.5" customHeight="1">
      <c r="B19" s="60"/>
      <c r="C19" s="60"/>
      <c r="D19" s="177"/>
      <c r="E19" s="60"/>
      <c r="F19" s="60"/>
    </row>
    <row r="20" spans="1:6" ht="16.5" customHeight="1">
      <c r="B20" s="60"/>
      <c r="C20" s="60"/>
      <c r="D20" s="177"/>
      <c r="E20" s="60"/>
      <c r="F20" s="60"/>
    </row>
    <row r="21" spans="1:6" ht="16.5" customHeight="1">
      <c r="B21" s="60"/>
      <c r="C21" s="60"/>
      <c r="D21" s="177"/>
      <c r="E21" s="60"/>
      <c r="F21" s="60"/>
    </row>
    <row r="22" spans="1:6" ht="16.5" customHeight="1">
      <c r="B22" s="60"/>
      <c r="C22" s="60"/>
      <c r="D22" s="177"/>
      <c r="E22" s="60"/>
      <c r="F22" s="60"/>
    </row>
    <row r="23" spans="1:6" ht="16.5" customHeight="1">
      <c r="B23" s="60"/>
      <c r="C23" s="60"/>
      <c r="D23" s="177"/>
      <c r="E23" s="60"/>
      <c r="F23" s="60"/>
    </row>
    <row r="24" spans="1:6">
      <c r="B24" s="60"/>
      <c r="C24" s="60"/>
      <c r="D24" s="177"/>
      <c r="E24" s="60"/>
      <c r="F24" s="60"/>
    </row>
    <row r="26" spans="1:6">
      <c r="B26" s="60"/>
      <c r="C26" s="60"/>
      <c r="D26" s="60"/>
      <c r="E26" s="60"/>
      <c r="F26" s="60"/>
    </row>
    <row r="27" spans="1:6">
      <c r="B27" s="60"/>
      <c r="C27" s="60"/>
      <c r="D27" s="60"/>
      <c r="E27" s="60"/>
      <c r="F27" s="60"/>
    </row>
    <row r="28" spans="1:6">
      <c r="B28" s="60"/>
      <c r="C28" s="60"/>
      <c r="D28" s="60"/>
      <c r="E28" s="60"/>
      <c r="F28" s="60"/>
    </row>
    <row r="29" spans="1:6">
      <c r="B29" s="60"/>
      <c r="C29" s="60"/>
      <c r="D29" s="60"/>
      <c r="E29" s="60"/>
      <c r="F29" s="60"/>
    </row>
    <row r="30" spans="1:6">
      <c r="B30" s="60"/>
      <c r="C30" s="60"/>
      <c r="D30" s="60"/>
      <c r="E30" s="60"/>
      <c r="F30" s="60"/>
    </row>
    <row r="31" spans="1:6">
      <c r="B31" s="60"/>
      <c r="C31" s="60"/>
      <c r="D31" s="60"/>
      <c r="E31" s="60"/>
      <c r="F31" s="6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72"/>
  <sheetViews>
    <sheetView zoomScale="145" zoomScaleNormal="145" workbookViewId="0">
      <selection activeCell="H3" sqref="H3"/>
    </sheetView>
  </sheetViews>
  <sheetFormatPr baseColWidth="10" defaultColWidth="11.5703125" defaultRowHeight="16.5" customHeight="1"/>
  <cols>
    <col min="1" max="1" width="26.28515625" style="4" customWidth="1" collapsed="1"/>
    <col min="2" max="2" width="12.28515625" style="4" customWidth="1" collapsed="1"/>
    <col min="3" max="7" width="13.28515625" style="4" customWidth="1" collapsed="1"/>
    <col min="8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>
      <c r="A1" s="1" t="s">
        <v>152</v>
      </c>
      <c r="B1" s="2"/>
      <c r="C1" s="2"/>
      <c r="D1" s="2"/>
      <c r="E1" s="2"/>
      <c r="F1" s="2"/>
    </row>
    <row r="2" spans="1:12" ht="14.1" customHeight="1">
      <c r="A2" s="53"/>
      <c r="B2" s="7"/>
      <c r="C2" s="7"/>
      <c r="D2" s="7"/>
      <c r="E2" s="7"/>
      <c r="F2" s="7"/>
      <c r="H2" s="180" t="s">
        <v>181</v>
      </c>
    </row>
    <row r="3" spans="1:12" ht="14.1" customHeight="1">
      <c r="A3" s="42" t="s">
        <v>209</v>
      </c>
      <c r="B3" s="7"/>
      <c r="C3" s="7"/>
      <c r="D3" s="7"/>
      <c r="E3" s="7"/>
      <c r="F3" s="7"/>
    </row>
    <row r="4" spans="1:12" ht="14.1" customHeight="1">
      <c r="A4"/>
      <c r="D4" s="19"/>
    </row>
    <row r="5" spans="1:12" ht="14.1" customHeight="1">
      <c r="A5" s="42" t="s">
        <v>210</v>
      </c>
      <c r="D5" s="19"/>
    </row>
    <row r="6" spans="1:12" ht="14.1" customHeight="1">
      <c r="A6" s="42"/>
      <c r="D6" s="19"/>
      <c r="I6"/>
    </row>
    <row r="7" spans="1:12" ht="14.1" customHeight="1">
      <c r="A7" s="46"/>
      <c r="B7" s="112">
        <v>2019</v>
      </c>
      <c r="C7" s="112">
        <v>2020</v>
      </c>
      <c r="D7" s="112">
        <v>2021</v>
      </c>
      <c r="E7" s="112">
        <v>2022</v>
      </c>
      <c r="F7" s="112">
        <v>2023</v>
      </c>
      <c r="H7"/>
      <c r="I7"/>
      <c r="J7"/>
      <c r="K7"/>
      <c r="L7"/>
    </row>
    <row r="8" spans="1:12" ht="14.1" customHeight="1">
      <c r="A8" s="8"/>
      <c r="B8" s="182"/>
      <c r="C8" s="182"/>
      <c r="D8" s="182"/>
      <c r="E8" s="182"/>
      <c r="H8"/>
      <c r="I8"/>
      <c r="J8"/>
      <c r="K8"/>
      <c r="L8"/>
    </row>
    <row r="9" spans="1:12" ht="14.1" customHeight="1">
      <c r="A9" s="130" t="s">
        <v>91</v>
      </c>
      <c r="B9" s="212">
        <v>281</v>
      </c>
      <c r="C9" s="212">
        <v>248</v>
      </c>
      <c r="D9" s="212">
        <v>216</v>
      </c>
      <c r="E9" s="212">
        <v>211</v>
      </c>
      <c r="F9" s="212">
        <v>204</v>
      </c>
      <c r="H9" s="185"/>
      <c r="I9"/>
      <c r="J9"/>
      <c r="K9"/>
      <c r="L9"/>
    </row>
    <row r="10" spans="1:12" ht="14.1" customHeight="1">
      <c r="A10" s="132" t="s">
        <v>93</v>
      </c>
      <c r="B10" s="212">
        <v>280</v>
      </c>
      <c r="C10" s="212">
        <v>248</v>
      </c>
      <c r="D10" s="212">
        <v>216</v>
      </c>
      <c r="E10" s="212">
        <v>211</v>
      </c>
      <c r="F10" s="212">
        <v>204</v>
      </c>
      <c r="H10" s="185"/>
      <c r="I10"/>
      <c r="J10"/>
      <c r="K10"/>
      <c r="L10"/>
    </row>
    <row r="11" spans="1:12" ht="14.1" customHeight="1">
      <c r="A11" s="132" t="s">
        <v>94</v>
      </c>
      <c r="B11" s="212">
        <v>1</v>
      </c>
      <c r="C11" s="131" t="s">
        <v>40</v>
      </c>
      <c r="D11" s="131" t="s">
        <v>40</v>
      </c>
      <c r="E11" s="131" t="s">
        <v>40</v>
      </c>
      <c r="F11" s="131" t="s">
        <v>40</v>
      </c>
      <c r="H11" s="230"/>
      <c r="I11" s="121"/>
      <c r="J11" s="60"/>
      <c r="L11" s="60"/>
    </row>
    <row r="12" spans="1:12" ht="14.1" customHeight="1">
      <c r="A12" s="19"/>
      <c r="B12" s="227"/>
      <c r="C12" s="227"/>
      <c r="D12" s="227"/>
      <c r="E12" s="227"/>
      <c r="F12" s="250"/>
      <c r="H12" s="121"/>
      <c r="I12" s="121"/>
      <c r="J12" s="60"/>
      <c r="L12" s="60"/>
    </row>
    <row r="13" spans="1:12" ht="14.1" customHeight="1">
      <c r="A13" s="28" t="s">
        <v>95</v>
      </c>
      <c r="B13" s="29"/>
      <c r="C13" s="29"/>
      <c r="D13" s="29"/>
      <c r="E13" s="30"/>
      <c r="H13" s="121"/>
      <c r="I13" s="121"/>
      <c r="J13" s="60"/>
      <c r="L13" s="60"/>
    </row>
    <row r="14" spans="1:12" ht="12" customHeight="1">
      <c r="A14" s="61" t="s">
        <v>168</v>
      </c>
      <c r="B14" s="38"/>
      <c r="C14" s="77"/>
      <c r="D14" s="38"/>
      <c r="E14" s="15"/>
      <c r="F14" s="15"/>
      <c r="H14" s="121"/>
      <c r="I14" s="121"/>
      <c r="J14" s="60"/>
      <c r="L14" s="60"/>
    </row>
    <row r="15" spans="1:12" ht="12.75" customHeight="1">
      <c r="A15" s="61"/>
      <c r="B15" s="38"/>
      <c r="C15" s="77"/>
      <c r="D15" s="38"/>
      <c r="E15" s="15"/>
      <c r="F15" s="15"/>
      <c r="J15" s="60"/>
      <c r="L15" s="60"/>
    </row>
    <row r="16" spans="1:12" ht="12.75" customHeight="1">
      <c r="A16" s="120"/>
      <c r="B16" s="38"/>
      <c r="C16" s="38"/>
      <c r="D16" s="38"/>
      <c r="E16" s="38"/>
      <c r="F16" s="38"/>
      <c r="J16" s="60"/>
      <c r="L16" s="60"/>
    </row>
    <row r="17" spans="1:12" ht="14.1" customHeight="1">
      <c r="A17" s="42" t="s">
        <v>160</v>
      </c>
      <c r="B17" s="38"/>
      <c r="C17" s="38"/>
      <c r="D17" s="38"/>
      <c r="E17" s="38"/>
      <c r="F17" s="38"/>
      <c r="J17" s="60"/>
      <c r="L17" s="60"/>
    </row>
    <row r="18" spans="1:12" ht="14.1" customHeight="1">
      <c r="A18" s="5"/>
      <c r="J18" s="60"/>
      <c r="L18" s="60"/>
    </row>
    <row r="19" spans="1:12" ht="14.1" customHeight="1">
      <c r="A19" s="110" t="s">
        <v>96</v>
      </c>
      <c r="J19" s="60"/>
      <c r="L19" s="60"/>
    </row>
    <row r="20" spans="1:12" ht="9.9499999999999993" customHeight="1">
      <c r="A20" s="56"/>
      <c r="B20" s="56"/>
      <c r="C20" s="56"/>
      <c r="D20" s="55"/>
      <c r="E20" s="56"/>
      <c r="F20" s="56"/>
      <c r="J20" s="60"/>
      <c r="L20" s="60"/>
    </row>
    <row r="21" spans="1:12" ht="14.1" customHeight="1">
      <c r="A21" s="46"/>
      <c r="B21" s="46">
        <v>2019</v>
      </c>
      <c r="C21" s="112">
        <v>2020</v>
      </c>
      <c r="D21" s="112">
        <v>2021</v>
      </c>
      <c r="E21" s="112">
        <v>2022</v>
      </c>
      <c r="F21" s="112">
        <v>2023</v>
      </c>
      <c r="J21" s="60"/>
      <c r="L21" s="60"/>
    </row>
    <row r="22" spans="1:12" ht="14.1" customHeight="1">
      <c r="A22" s="8"/>
      <c r="B22" s="13"/>
      <c r="C22" s="13"/>
      <c r="D22" s="13"/>
      <c r="E22" s="13"/>
      <c r="H22" s="121"/>
      <c r="I22" s="121"/>
      <c r="J22" s="160"/>
      <c r="L22" s="60"/>
    </row>
    <row r="23" spans="1:12" ht="14.1" customHeight="1">
      <c r="A23" s="51" t="s">
        <v>6</v>
      </c>
      <c r="B23" s="191">
        <v>9173.6319999999996</v>
      </c>
      <c r="C23" s="131">
        <v>9966.9809999999998</v>
      </c>
      <c r="D23" s="131">
        <v>10047.08</v>
      </c>
      <c r="E23" s="131">
        <v>10452</v>
      </c>
      <c r="F23" s="131">
        <f>10055847/1000</f>
        <v>10055.847</v>
      </c>
      <c r="H23" s="121"/>
      <c r="I23"/>
      <c r="J23" s="160"/>
      <c r="L23" s="60"/>
    </row>
    <row r="24" spans="1:12" ht="14.1" customHeight="1">
      <c r="A24" s="51"/>
      <c r="B24" s="168"/>
      <c r="C24" s="168"/>
      <c r="D24" s="168"/>
      <c r="E24" s="168"/>
      <c r="F24" s="131"/>
      <c r="H24" s="121"/>
      <c r="J24" s="160"/>
      <c r="L24" s="60"/>
    </row>
    <row r="25" spans="1:12" ht="14.1" customHeight="1">
      <c r="A25" s="149" t="s">
        <v>148</v>
      </c>
      <c r="B25" s="191">
        <v>222.28700000000001</v>
      </c>
      <c r="C25" s="131">
        <v>255.15899999999999</v>
      </c>
      <c r="D25" s="131">
        <v>333.95499999999998</v>
      </c>
      <c r="E25" s="131">
        <v>381</v>
      </c>
      <c r="F25" s="131">
        <f>370402/1000</f>
        <v>370.40199999999999</v>
      </c>
      <c r="H25" s="259"/>
      <c r="I25" s="121"/>
      <c r="J25" s="160"/>
      <c r="L25" s="60"/>
    </row>
    <row r="26" spans="1:12" ht="14.1" customHeight="1">
      <c r="A26" s="149"/>
      <c r="B26" s="192"/>
      <c r="C26" s="159"/>
      <c r="D26" s="159"/>
      <c r="E26" s="159"/>
      <c r="F26" s="131"/>
      <c r="H26" s="121"/>
      <c r="J26" s="160"/>
      <c r="L26" s="60"/>
    </row>
    <row r="27" spans="1:12" ht="14.1" customHeight="1">
      <c r="A27" s="149" t="s">
        <v>149</v>
      </c>
      <c r="B27" s="191">
        <v>8951.3449999999993</v>
      </c>
      <c r="C27" s="131">
        <v>9711.8220000000001</v>
      </c>
      <c r="D27" s="131">
        <v>9713.125</v>
      </c>
      <c r="E27" s="131">
        <v>10070</v>
      </c>
      <c r="F27" s="131">
        <v>9685.4449999999997</v>
      </c>
      <c r="G27" s="177"/>
      <c r="H27" s="121"/>
      <c r="I27" s="121"/>
      <c r="J27" s="160"/>
      <c r="L27" s="60"/>
    </row>
    <row r="28" spans="1:12" ht="14.1" customHeight="1">
      <c r="A28" s="134" t="s">
        <v>97</v>
      </c>
      <c r="B28" s="191">
        <v>7362.7219999999998</v>
      </c>
      <c r="C28" s="131">
        <v>8655.7099999999991</v>
      </c>
      <c r="D28" s="131">
        <v>8937.3140000000003</v>
      </c>
      <c r="E28" s="131">
        <v>9485</v>
      </c>
      <c r="F28" s="131">
        <v>8322.4789999999994</v>
      </c>
      <c r="G28" s="177"/>
      <c r="H28" s="259"/>
      <c r="I28"/>
      <c r="J28" s="160"/>
      <c r="L28" s="60"/>
    </row>
    <row r="29" spans="1:12" ht="14.1" customHeight="1">
      <c r="A29" s="134" t="s">
        <v>201</v>
      </c>
      <c r="B29" s="191">
        <v>1588.614</v>
      </c>
      <c r="C29" s="131">
        <v>1056.107</v>
      </c>
      <c r="D29" s="131">
        <v>775.81</v>
      </c>
      <c r="E29" s="131">
        <v>579</v>
      </c>
      <c r="F29" s="131">
        <v>1358.355</v>
      </c>
      <c r="G29" s="177"/>
      <c r="H29" s="121"/>
      <c r="I29" s="121"/>
      <c r="J29" s="160"/>
      <c r="L29" s="60"/>
    </row>
    <row r="30" spans="1:12" ht="14.1" customHeight="1">
      <c r="A30" s="134" t="s">
        <v>202</v>
      </c>
      <c r="B30" s="131" t="s">
        <v>40</v>
      </c>
      <c r="C30" s="131" t="s">
        <v>40</v>
      </c>
      <c r="D30" s="131" t="s">
        <v>40</v>
      </c>
      <c r="E30" s="131">
        <v>7</v>
      </c>
      <c r="F30" s="131">
        <v>4.6070000000000002</v>
      </c>
      <c r="G30" s="177"/>
      <c r="H30" s="121"/>
      <c r="I30" s="121"/>
      <c r="J30" s="160"/>
      <c r="L30" s="60"/>
    </row>
    <row r="31" spans="1:12" ht="14.1" customHeight="1">
      <c r="A31" s="19"/>
      <c r="B31" s="19"/>
      <c r="C31" s="19"/>
      <c r="D31" s="19"/>
      <c r="E31" s="19"/>
      <c r="F31" s="19"/>
      <c r="G31" s="177"/>
      <c r="H31" s="121"/>
      <c r="I31" s="121"/>
      <c r="J31" s="121"/>
    </row>
    <row r="32" spans="1:12" ht="14.1" customHeight="1">
      <c r="A32" s="28" t="s">
        <v>95</v>
      </c>
      <c r="B32" s="29"/>
      <c r="C32" s="29"/>
      <c r="D32" s="29"/>
      <c r="E32" s="29"/>
      <c r="F32" s="30"/>
      <c r="G32" s="177"/>
      <c r="H32" s="62"/>
      <c r="I32" s="121"/>
      <c r="J32" s="121"/>
    </row>
    <row r="33" spans="1:11" ht="14.1" customHeight="1">
      <c r="A33" s="61" t="s">
        <v>168</v>
      </c>
      <c r="B33" s="183"/>
      <c r="C33" s="183"/>
      <c r="D33" s="183"/>
      <c r="E33" s="183"/>
      <c r="F33" s="183"/>
      <c r="H33" s="7"/>
    </row>
    <row r="34" spans="1:11" s="177" customFormat="1" ht="14.1" customHeight="1">
      <c r="A34" s="61"/>
      <c r="B34" s="183"/>
      <c r="C34" s="183"/>
      <c r="D34" s="183"/>
      <c r="E34" s="183"/>
      <c r="F34" s="183"/>
      <c r="H34" s="7"/>
    </row>
    <row r="35" spans="1:11" ht="14.1" customHeight="1">
      <c r="A35" s="271"/>
      <c r="B35" s="272"/>
      <c r="C35" s="272"/>
      <c r="D35" s="272"/>
      <c r="E35" s="272"/>
      <c r="F35" s="272"/>
      <c r="H35" s="7"/>
    </row>
    <row r="36" spans="1:11" ht="14.1" customHeight="1">
      <c r="A36" s="42" t="s">
        <v>143</v>
      </c>
      <c r="B36" s="38"/>
      <c r="C36" s="38"/>
      <c r="D36" s="38"/>
      <c r="E36" s="38"/>
      <c r="F36" s="38"/>
      <c r="G36" s="183"/>
      <c r="H36" s="7"/>
    </row>
    <row r="37" spans="1:11" ht="14.1" customHeight="1">
      <c r="A37" s="5"/>
      <c r="B37" s="177"/>
      <c r="C37" s="177"/>
      <c r="D37" s="177"/>
      <c r="E37" s="177"/>
      <c r="F37" s="177"/>
      <c r="H37" s="7"/>
    </row>
    <row r="38" spans="1:11" ht="14.1" customHeight="1">
      <c r="A38" s="110" t="s">
        <v>96</v>
      </c>
      <c r="B38" s="60"/>
      <c r="C38" s="60"/>
      <c r="D38" s="60"/>
      <c r="E38" s="60"/>
      <c r="F38" s="60"/>
      <c r="H38" s="7"/>
    </row>
    <row r="39" spans="1:11" ht="9.9499999999999993" customHeight="1">
      <c r="A39" s="56"/>
      <c r="B39" s="56"/>
      <c r="C39" s="56"/>
      <c r="D39" s="55"/>
      <c r="E39" s="56"/>
      <c r="F39" s="56"/>
      <c r="H39" s="7"/>
    </row>
    <row r="40" spans="1:11" ht="14.1" customHeight="1">
      <c r="A40" s="46"/>
      <c r="B40" s="112">
        <v>2019</v>
      </c>
      <c r="C40" s="112">
        <v>2020</v>
      </c>
      <c r="D40" s="112">
        <v>2021</v>
      </c>
      <c r="E40" s="112">
        <v>2022</v>
      </c>
      <c r="F40" s="112">
        <v>2023</v>
      </c>
      <c r="H40" s="7"/>
    </row>
    <row r="41" spans="1:11" ht="14.1" customHeight="1">
      <c r="A41" s="8"/>
      <c r="B41" s="13"/>
      <c r="C41" s="13"/>
      <c r="D41" s="13"/>
      <c r="E41" s="13"/>
      <c r="H41" s="7"/>
      <c r="I41"/>
    </row>
    <row r="42" spans="1:11" ht="14.1" customHeight="1">
      <c r="A42" s="89" t="s">
        <v>6</v>
      </c>
      <c r="B42" s="140">
        <v>7325.6660000000002</v>
      </c>
      <c r="C42" s="140">
        <v>7564.26</v>
      </c>
      <c r="D42" s="140">
        <v>7770.1220000000003</v>
      </c>
      <c r="E42" s="140">
        <f>E43+E44</f>
        <v>7018</v>
      </c>
      <c r="F42" s="140">
        <f>6476050/1000</f>
        <v>6476.05</v>
      </c>
      <c r="H42" s="7"/>
      <c r="I42"/>
      <c r="J42" s="60"/>
    </row>
    <row r="43" spans="1:11" ht="14.1" customHeight="1">
      <c r="A43" s="16" t="s">
        <v>100</v>
      </c>
      <c r="B43" s="140">
        <v>496.08699999999999</v>
      </c>
      <c r="C43" s="140">
        <v>618.72799999999995</v>
      </c>
      <c r="D43" s="140">
        <v>773.64400000000001</v>
      </c>
      <c r="E43" s="140">
        <v>415</v>
      </c>
      <c r="F43" s="140">
        <f>357444/1000</f>
        <v>357.44400000000002</v>
      </c>
      <c r="H43" s="7"/>
      <c r="I43"/>
      <c r="J43" s="60"/>
    </row>
    <row r="44" spans="1:11" s="7" customFormat="1" ht="14.1" customHeight="1">
      <c r="A44" s="16" t="s">
        <v>101</v>
      </c>
      <c r="B44" s="140">
        <v>6829.5780000000004</v>
      </c>
      <c r="C44" s="140">
        <v>6945.53</v>
      </c>
      <c r="D44" s="140">
        <v>6996.4750000000004</v>
      </c>
      <c r="E44" s="140">
        <v>6603</v>
      </c>
      <c r="F44" s="140">
        <f>6118606/1000</f>
        <v>6118.6059999999998</v>
      </c>
      <c r="I44"/>
      <c r="J44" s="60"/>
      <c r="K44" s="4"/>
    </row>
    <row r="45" spans="1:11" ht="14.1" customHeight="1">
      <c r="A45" s="19"/>
      <c r="B45" s="19"/>
      <c r="C45" s="19"/>
      <c r="D45" s="19"/>
      <c r="E45" s="19"/>
      <c r="F45" s="140"/>
      <c r="H45" s="7"/>
    </row>
    <row r="46" spans="1:11" ht="16.5" customHeight="1">
      <c r="A46" s="28" t="s">
        <v>95</v>
      </c>
      <c r="B46" s="29"/>
      <c r="C46" s="29"/>
      <c r="D46" s="29"/>
      <c r="E46" s="29"/>
      <c r="F46" s="30"/>
      <c r="H46" s="7"/>
    </row>
    <row r="47" spans="1:11" ht="16.5" customHeight="1">
      <c r="A47" s="61" t="s">
        <v>168</v>
      </c>
      <c r="B47" s="38"/>
      <c r="C47" s="77"/>
      <c r="D47" s="38"/>
      <c r="E47" s="15"/>
      <c r="F47" s="15"/>
      <c r="H47" s="7"/>
    </row>
    <row r="48" spans="1:11" ht="16.5" customHeight="1">
      <c r="A48" s="8"/>
      <c r="B48" s="38"/>
      <c r="C48" s="38"/>
      <c r="D48" s="38"/>
      <c r="E48" s="38"/>
      <c r="F48" s="38"/>
    </row>
    <row r="49" spans="1:10" ht="16.5" customHeight="1">
      <c r="A49" s="8"/>
      <c r="B49" s="38"/>
      <c r="C49" s="38"/>
      <c r="D49" s="38"/>
      <c r="E49" s="38"/>
      <c r="F49" s="38"/>
    </row>
    <row r="60" spans="1:10" ht="16.5" customHeight="1">
      <c r="I60" s="137"/>
      <c r="J60" s="137"/>
    </row>
    <row r="61" spans="1:10" ht="16.5" customHeight="1">
      <c r="I61" s="137"/>
      <c r="J61" s="137"/>
    </row>
    <row r="62" spans="1:10" ht="16.5" customHeight="1">
      <c r="I62" s="137"/>
      <c r="J62" s="137"/>
    </row>
    <row r="63" spans="1:10" ht="16.5" customHeight="1">
      <c r="I63" s="137"/>
      <c r="J63" s="137"/>
    </row>
    <row r="64" spans="1:10" ht="16.5" customHeight="1">
      <c r="I64" s="137"/>
      <c r="J64" s="137"/>
    </row>
    <row r="65" spans="9:10" ht="16.5" customHeight="1">
      <c r="I65" s="137"/>
      <c r="J65" s="137"/>
    </row>
    <row r="66" spans="9:10" ht="16.5" customHeight="1">
      <c r="J66" s="137"/>
    </row>
    <row r="67" spans="9:10" ht="16.5" customHeight="1">
      <c r="J67" s="137"/>
    </row>
    <row r="68" spans="9:10" ht="16.5" customHeight="1">
      <c r="J68" s="137"/>
    </row>
    <row r="69" spans="9:10" ht="16.5" customHeight="1">
      <c r="J69" s="137"/>
    </row>
    <row r="70" spans="9:10" ht="16.5" customHeight="1">
      <c r="J70" s="137"/>
    </row>
    <row r="71" spans="9:10" ht="16.5" customHeight="1">
      <c r="J71" s="137"/>
    </row>
    <row r="72" spans="9:10" ht="16.5" customHeight="1">
      <c r="J72" s="139"/>
    </row>
  </sheetData>
  <mergeCells count="1">
    <mergeCell ref="A35:F3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W83"/>
  <sheetViews>
    <sheetView zoomScaleNormal="100" zoomScaleSheetLayoutView="75" workbookViewId="0">
      <selection activeCell="H3" sqref="H3"/>
    </sheetView>
  </sheetViews>
  <sheetFormatPr baseColWidth="10" defaultColWidth="11.5703125" defaultRowHeight="16.5" customHeight="1"/>
  <cols>
    <col min="1" max="1" width="27.7109375" style="4" customWidth="1" collapsed="1"/>
    <col min="2" max="6" width="9.7109375" style="4" customWidth="1" collapsed="1"/>
    <col min="7" max="7" width="4.42578125" style="4" customWidth="1" collapsed="1"/>
    <col min="8" max="8" width="11.42578125" style="4" customWidth="1" collapsed="1"/>
    <col min="9" max="9" width="5.5703125" style="4" customWidth="1" collapsed="1"/>
    <col min="10" max="10" width="11.5703125" style="4" collapsed="1"/>
    <col min="11" max="11" width="2.42578125" style="4" bestFit="1" customWidth="1" collapsed="1"/>
    <col min="12" max="12" width="11.5703125" style="4" collapsed="1"/>
    <col min="13" max="13" width="2.7109375" style="4" customWidth="1" collapsed="1"/>
    <col min="14" max="14" width="11.5703125" style="4" collapsed="1"/>
    <col min="15" max="15" width="2.140625" style="4" bestFit="1" customWidth="1" collapsed="1"/>
    <col min="16" max="16" width="10.42578125" style="4" customWidth="1" collapsed="1"/>
    <col min="17" max="19" width="11.5703125" style="4" collapsed="1"/>
    <col min="20" max="21" width="11.5703125" style="4"/>
    <col min="22" max="22" width="11.5703125" style="4" collapsed="1"/>
    <col min="23" max="23" width="11.5703125" style="4"/>
    <col min="24" max="16384" width="11.5703125" style="4" collapsed="1"/>
  </cols>
  <sheetData>
    <row r="1" spans="1:19" ht="14.1" customHeight="1" thickBot="1">
      <c r="A1" s="1" t="s">
        <v>152</v>
      </c>
      <c r="B1" s="2"/>
      <c r="C1" s="2"/>
      <c r="D1" s="2"/>
      <c r="E1" s="2"/>
      <c r="F1" s="2"/>
      <c r="G1" s="2"/>
      <c r="H1" s="2"/>
      <c r="J1" s="180" t="s">
        <v>181</v>
      </c>
    </row>
    <row r="2" spans="1:19" ht="14.1" customHeight="1">
      <c r="A2" s="53"/>
      <c r="B2" s="7"/>
      <c r="C2" s="7"/>
      <c r="D2" s="7"/>
      <c r="E2" s="7"/>
      <c r="F2" s="7"/>
      <c r="G2" s="7"/>
      <c r="H2" s="7"/>
    </row>
    <row r="3" spans="1:19" ht="14.1" customHeight="1">
      <c r="A3" s="53"/>
      <c r="B3" s="7"/>
      <c r="C3" s="7"/>
      <c r="D3" s="7"/>
      <c r="E3" s="7"/>
      <c r="F3" s="7"/>
      <c r="G3" s="7"/>
      <c r="H3" s="7"/>
      <c r="J3" s="73" t="s">
        <v>34</v>
      </c>
      <c r="K3" s="67"/>
      <c r="L3" s="67"/>
      <c r="M3" s="213"/>
      <c r="N3" s="73" t="s">
        <v>34</v>
      </c>
      <c r="O3" s="67"/>
      <c r="P3" s="67"/>
      <c r="Q3" s="68"/>
    </row>
    <row r="4" spans="1:19" ht="14.1" customHeight="1">
      <c r="A4" s="53"/>
      <c r="B4" s="7"/>
      <c r="C4" s="7"/>
      <c r="D4" s="7"/>
      <c r="E4" s="7"/>
      <c r="F4" s="7"/>
      <c r="G4" s="7"/>
      <c r="H4" s="7"/>
      <c r="J4" s="273" t="s">
        <v>163</v>
      </c>
      <c r="K4" s="274"/>
      <c r="L4" s="274"/>
      <c r="M4" s="213"/>
      <c r="N4" s="273" t="s">
        <v>199</v>
      </c>
      <c r="O4" s="274"/>
      <c r="P4" s="274"/>
      <c r="Q4" s="68"/>
    </row>
    <row r="5" spans="1:19" ht="14.1" customHeight="1">
      <c r="A5" s="271" t="s">
        <v>239</v>
      </c>
      <c r="B5" s="272"/>
      <c r="C5" s="272"/>
      <c r="D5" s="272"/>
      <c r="E5" s="272"/>
      <c r="F5" s="272"/>
      <c r="G5" s="272"/>
      <c r="H5" s="272"/>
      <c r="J5" s="273" t="s">
        <v>233</v>
      </c>
      <c r="K5" s="274"/>
      <c r="L5" s="274"/>
      <c r="M5" s="213"/>
      <c r="N5" s="273" t="s">
        <v>233</v>
      </c>
      <c r="O5" s="274"/>
      <c r="P5" s="274"/>
      <c r="Q5" s="68"/>
    </row>
    <row r="6" spans="1:19" ht="14.1" customHeight="1">
      <c r="A6" s="53"/>
      <c r="B6" s="7"/>
      <c r="C6" s="7"/>
      <c r="D6" s="7"/>
      <c r="E6" s="7"/>
      <c r="F6" s="7"/>
      <c r="G6" s="7"/>
      <c r="H6" s="7"/>
      <c r="J6" s="70" t="s">
        <v>85</v>
      </c>
      <c r="K6" s="85"/>
      <c r="L6" s="85"/>
      <c r="M6" s="213"/>
      <c r="N6" s="70" t="s">
        <v>85</v>
      </c>
      <c r="O6" s="85"/>
      <c r="P6" s="85"/>
      <c r="Q6" s="68"/>
    </row>
    <row r="7" spans="1:19" s="16" customFormat="1" ht="14.1" customHeight="1">
      <c r="A7" s="8"/>
      <c r="B7" s="107"/>
      <c r="C7" s="107"/>
      <c r="D7" s="107"/>
      <c r="E7" s="107"/>
      <c r="F7" s="15"/>
      <c r="G7" s="15"/>
      <c r="H7" s="15"/>
      <c r="J7" s="122"/>
      <c r="K7" s="123"/>
      <c r="L7" s="207" t="s">
        <v>86</v>
      </c>
      <c r="M7" s="213"/>
      <c r="N7" s="122"/>
      <c r="O7" s="123"/>
      <c r="P7" s="207" t="s">
        <v>99</v>
      </c>
      <c r="Q7" s="66"/>
    </row>
    <row r="8" spans="1:19" ht="14.1" customHeight="1">
      <c r="J8" s="124"/>
      <c r="K8" s="125"/>
      <c r="L8" s="126" t="s">
        <v>87</v>
      </c>
      <c r="M8" s="213"/>
      <c r="N8" s="124"/>
      <c r="O8" s="125"/>
      <c r="P8" s="155" t="s">
        <v>87</v>
      </c>
      <c r="Q8" s="68"/>
    </row>
    <row r="9" spans="1:19" ht="14.1" customHeight="1">
      <c r="A9" s="8"/>
      <c r="B9" s="107"/>
      <c r="C9" s="107"/>
      <c r="D9" s="107"/>
      <c r="E9" s="107"/>
      <c r="F9" s="15"/>
      <c r="G9" s="15"/>
      <c r="H9" s="15"/>
      <c r="J9" s="128">
        <v>2017</v>
      </c>
      <c r="K9" s="129" t="s">
        <v>88</v>
      </c>
      <c r="L9" s="167">
        <v>8472.9519999999993</v>
      </c>
      <c r="M9" s="213"/>
      <c r="N9" s="135">
        <v>2017</v>
      </c>
      <c r="O9" s="50" t="s">
        <v>88</v>
      </c>
      <c r="P9" s="165">
        <v>7674.2610000000004</v>
      </c>
      <c r="Q9"/>
      <c r="R9"/>
      <c r="S9"/>
    </row>
    <row r="10" spans="1:19" ht="14.1" customHeight="1">
      <c r="A10" s="271"/>
      <c r="B10" s="272"/>
      <c r="C10" s="272"/>
      <c r="D10" s="272"/>
      <c r="E10" s="272"/>
      <c r="F10" s="272"/>
      <c r="G10" s="272"/>
      <c r="H10" s="272"/>
      <c r="I10" s="98"/>
      <c r="J10" s="69"/>
      <c r="K10" s="129" t="s">
        <v>89</v>
      </c>
      <c r="L10" s="167">
        <v>8619.3529999999992</v>
      </c>
      <c r="M10" s="213"/>
      <c r="N10" s="135"/>
      <c r="O10" s="50" t="s">
        <v>89</v>
      </c>
      <c r="P10" s="165">
        <v>8057.558</v>
      </c>
      <c r="Q10"/>
      <c r="R10"/>
      <c r="S10"/>
    </row>
    <row r="11" spans="1:19" ht="14.1" customHeight="1">
      <c r="A11" s="8"/>
      <c r="B11" s="38"/>
      <c r="C11" s="38"/>
      <c r="D11" s="38"/>
      <c r="E11" s="15"/>
      <c r="F11" s="15"/>
      <c r="G11" s="15"/>
      <c r="H11" s="15"/>
      <c r="I11" s="98"/>
      <c r="J11" s="135"/>
      <c r="K11" s="129" t="s">
        <v>90</v>
      </c>
      <c r="L11" s="167">
        <v>8686.8209999999999</v>
      </c>
      <c r="M11" s="213"/>
      <c r="N11" s="69"/>
      <c r="O11" s="50" t="s">
        <v>90</v>
      </c>
      <c r="P11" s="165">
        <v>7935.4189999999999</v>
      </c>
      <c r="Q11"/>
      <c r="R11"/>
      <c r="S11"/>
    </row>
    <row r="12" spans="1:19" ht="14.1" customHeight="1">
      <c r="A12" s="8"/>
      <c r="B12" s="38"/>
      <c r="C12" s="38"/>
      <c r="D12" s="38"/>
      <c r="E12" s="15"/>
      <c r="F12" s="15"/>
      <c r="G12" s="15"/>
      <c r="H12" s="15"/>
      <c r="I12" s="98"/>
      <c r="J12" s="135"/>
      <c r="K12" s="129" t="s">
        <v>92</v>
      </c>
      <c r="L12" s="167">
        <v>8787.1389999999992</v>
      </c>
      <c r="M12" s="213"/>
      <c r="N12" s="69"/>
      <c r="O12" s="50" t="s">
        <v>92</v>
      </c>
      <c r="P12" s="165">
        <v>8062.527</v>
      </c>
      <c r="Q12"/>
      <c r="R12"/>
      <c r="S12"/>
    </row>
    <row r="13" spans="1:19" ht="14.1" customHeight="1">
      <c r="A13" s="8"/>
      <c r="B13" s="38"/>
      <c r="C13" s="38"/>
      <c r="D13" s="38"/>
      <c r="E13" s="15"/>
      <c r="F13" s="15"/>
      <c r="G13" s="15"/>
      <c r="H13" s="15"/>
      <c r="I13" s="98"/>
      <c r="J13" s="128">
        <v>2018</v>
      </c>
      <c r="K13" s="129" t="s">
        <v>88</v>
      </c>
      <c r="L13" s="167">
        <v>8630.357</v>
      </c>
      <c r="M13" s="213"/>
      <c r="N13" s="135">
        <v>2018</v>
      </c>
      <c r="O13" s="50" t="s">
        <v>88</v>
      </c>
      <c r="P13" s="165">
        <v>7593.2389999999996</v>
      </c>
      <c r="Q13"/>
      <c r="R13"/>
      <c r="S13"/>
    </row>
    <row r="14" spans="1:19" ht="14.1" customHeight="1">
      <c r="A14" s="8"/>
      <c r="B14" s="38"/>
      <c r="C14" s="38"/>
      <c r="D14" s="38"/>
      <c r="E14" s="15"/>
      <c r="F14" s="15"/>
      <c r="G14" s="15"/>
      <c r="H14" s="15"/>
      <c r="I14" s="98"/>
      <c r="J14" s="69"/>
      <c r="K14" s="129" t="s">
        <v>89</v>
      </c>
      <c r="L14" s="167">
        <v>8756.6970000000001</v>
      </c>
      <c r="M14" s="213"/>
      <c r="N14" s="68"/>
      <c r="O14" s="50" t="s">
        <v>89</v>
      </c>
      <c r="P14" s="165">
        <v>7498.3010000000004</v>
      </c>
      <c r="Q14"/>
      <c r="R14"/>
      <c r="S14"/>
    </row>
    <row r="15" spans="1:19" ht="14.1" customHeight="1">
      <c r="A15" s="8"/>
      <c r="B15" s="38"/>
      <c r="C15" s="77"/>
      <c r="D15" s="7"/>
      <c r="E15" s="15"/>
      <c r="F15" s="15"/>
      <c r="G15" s="15"/>
      <c r="H15" s="15"/>
      <c r="J15" s="135"/>
      <c r="K15" s="129" t="s">
        <v>90</v>
      </c>
      <c r="L15" s="167">
        <v>8749.4290000000001</v>
      </c>
      <c r="M15" s="213"/>
      <c r="N15" s="68"/>
      <c r="O15" s="50" t="s">
        <v>90</v>
      </c>
      <c r="P15" s="165">
        <v>7418.4110000000001</v>
      </c>
      <c r="Q15"/>
      <c r="R15"/>
      <c r="S15"/>
    </row>
    <row r="16" spans="1:19" ht="14.1" customHeight="1">
      <c r="A16" s="8"/>
      <c r="B16" s="38"/>
      <c r="C16" s="38"/>
      <c r="D16" s="7"/>
      <c r="E16" s="15"/>
      <c r="F16" s="15"/>
      <c r="G16" s="15"/>
      <c r="H16" s="15"/>
      <c r="J16" s="135"/>
      <c r="K16" s="129" t="s">
        <v>92</v>
      </c>
      <c r="L16" s="167">
        <v>8965.9549999999999</v>
      </c>
      <c r="M16" s="213"/>
      <c r="N16" s="68"/>
      <c r="O16" s="50" t="s">
        <v>92</v>
      </c>
      <c r="P16" s="165">
        <v>7476.5479999999998</v>
      </c>
      <c r="Q16"/>
      <c r="R16"/>
      <c r="S16"/>
    </row>
    <row r="17" spans="1:19" ht="14.1" customHeight="1">
      <c r="A17" s="8"/>
      <c r="B17" s="38"/>
      <c r="C17" s="77"/>
      <c r="D17" s="38"/>
      <c r="E17" s="15"/>
      <c r="F17" s="15"/>
      <c r="G17" s="15"/>
      <c r="H17" s="15"/>
      <c r="J17" s="128">
        <v>2019</v>
      </c>
      <c r="K17" s="129" t="s">
        <v>88</v>
      </c>
      <c r="L17" s="167">
        <v>9013.3520000000008</v>
      </c>
      <c r="M17" s="213"/>
      <c r="N17" s="135">
        <v>2019</v>
      </c>
      <c r="O17" s="50" t="s">
        <v>88</v>
      </c>
      <c r="P17" s="165">
        <v>7415.732</v>
      </c>
      <c r="Q17"/>
      <c r="R17"/>
      <c r="S17"/>
    </row>
    <row r="18" spans="1:19" ht="14.1" customHeight="1">
      <c r="A18" s="8"/>
      <c r="B18" s="38"/>
      <c r="C18" s="38"/>
      <c r="D18" s="38"/>
      <c r="E18" s="15"/>
      <c r="F18" s="15"/>
      <c r="G18" s="15"/>
      <c r="H18" s="15"/>
      <c r="J18" s="69"/>
      <c r="K18" s="129" t="s">
        <v>89</v>
      </c>
      <c r="L18" s="167">
        <v>9255.3369999999995</v>
      </c>
      <c r="M18" s="213"/>
      <c r="N18" s="68"/>
      <c r="O18" s="50" t="s">
        <v>89</v>
      </c>
      <c r="P18" s="165">
        <v>7559.7650000000003</v>
      </c>
      <c r="Q18"/>
      <c r="R18"/>
      <c r="S18"/>
    </row>
    <row r="19" spans="1:19" ht="14.1" customHeight="1">
      <c r="A19" s="8"/>
      <c r="B19" s="38"/>
      <c r="C19" s="38"/>
      <c r="D19" s="38"/>
      <c r="E19" s="38"/>
      <c r="F19" s="38"/>
      <c r="G19" s="15"/>
      <c r="H19" s="15"/>
      <c r="J19" s="135"/>
      <c r="K19" s="129" t="s">
        <v>90</v>
      </c>
      <c r="L19" s="167">
        <v>9147.5939999999991</v>
      </c>
      <c r="M19" s="213"/>
      <c r="N19" s="68"/>
      <c r="O19" s="50" t="s">
        <v>90</v>
      </c>
      <c r="P19" s="165">
        <v>7434.0429999999997</v>
      </c>
      <c r="Q19"/>
      <c r="R19"/>
      <c r="S19"/>
    </row>
    <row r="20" spans="1:19" ht="14.1" customHeight="1">
      <c r="A20" s="120"/>
      <c r="B20" s="38"/>
      <c r="C20" s="38"/>
      <c r="D20" s="38"/>
      <c r="E20" s="38"/>
      <c r="F20" s="38"/>
      <c r="G20" s="15"/>
      <c r="H20" s="15"/>
      <c r="J20" s="135"/>
      <c r="K20" s="129" t="s">
        <v>92</v>
      </c>
      <c r="L20" s="167">
        <v>9173.6319999999996</v>
      </c>
      <c r="M20" s="213"/>
      <c r="N20" s="68"/>
      <c r="O20" s="50" t="s">
        <v>92</v>
      </c>
      <c r="P20" s="165">
        <v>7325.6660000000002</v>
      </c>
      <c r="Q20"/>
      <c r="R20"/>
      <c r="S20"/>
    </row>
    <row r="21" spans="1:19" ht="14.1" customHeight="1">
      <c r="A21" s="80"/>
      <c r="B21" s="38"/>
      <c r="C21" s="38"/>
      <c r="D21" s="38"/>
      <c r="E21" s="38"/>
      <c r="F21" s="38"/>
      <c r="G21" s="15"/>
      <c r="H21" s="15"/>
      <c r="J21" s="128">
        <v>2020</v>
      </c>
      <c r="K21" s="129" t="s">
        <v>88</v>
      </c>
      <c r="L21" s="165">
        <v>9246.1</v>
      </c>
      <c r="M21" s="213"/>
      <c r="N21" s="128">
        <v>2020</v>
      </c>
      <c r="O21" s="50" t="s">
        <v>88</v>
      </c>
      <c r="P21" s="167">
        <v>7536.183</v>
      </c>
      <c r="Q21"/>
      <c r="R21"/>
      <c r="S21"/>
    </row>
    <row r="22" spans="1:19" ht="14.1" customHeight="1">
      <c r="A22" s="8"/>
      <c r="B22" s="38"/>
      <c r="C22" s="38"/>
      <c r="D22" s="38"/>
      <c r="E22" s="38"/>
      <c r="F22" s="38"/>
      <c r="G22" s="15"/>
      <c r="H22" s="15"/>
      <c r="J22" s="69"/>
      <c r="K22" s="129" t="s">
        <v>89</v>
      </c>
      <c r="L22" s="165">
        <v>9699.3410000000003</v>
      </c>
      <c r="M22" s="213"/>
      <c r="N22" s="68"/>
      <c r="O22" s="50" t="s">
        <v>89</v>
      </c>
      <c r="P22" s="167">
        <v>7707.1689999999999</v>
      </c>
      <c r="Q22"/>
      <c r="R22"/>
      <c r="S22"/>
    </row>
    <row r="23" spans="1:19" ht="14.1" customHeight="1">
      <c r="A23" s="8"/>
      <c r="B23" s="38"/>
      <c r="C23" s="38"/>
      <c r="D23" s="38"/>
      <c r="E23" s="38"/>
      <c r="F23" s="38"/>
      <c r="G23" s="15"/>
      <c r="H23" s="15"/>
      <c r="J23" s="135"/>
      <c r="K23" s="129" t="s">
        <v>90</v>
      </c>
      <c r="L23" s="165">
        <v>9867.1170000000002</v>
      </c>
      <c r="M23" s="213"/>
      <c r="N23" s="68"/>
      <c r="O23" s="50" t="s">
        <v>90</v>
      </c>
      <c r="P23" s="167">
        <v>7601.7830000000004</v>
      </c>
      <c r="Q23"/>
      <c r="R23"/>
      <c r="S23"/>
    </row>
    <row r="24" spans="1:19" ht="14.1" customHeight="1">
      <c r="J24" s="135"/>
      <c r="K24" s="129" t="s">
        <v>92</v>
      </c>
      <c r="L24" s="165">
        <v>10081.986999999999</v>
      </c>
      <c r="M24" s="213"/>
      <c r="N24" s="68"/>
      <c r="O24" s="50" t="s">
        <v>92</v>
      </c>
      <c r="P24" s="167">
        <v>7707.3389999999999</v>
      </c>
      <c r="Q24"/>
      <c r="R24"/>
      <c r="S24"/>
    </row>
    <row r="25" spans="1:19" ht="14.1" customHeight="1">
      <c r="J25" s="128">
        <v>2021</v>
      </c>
      <c r="K25" s="129" t="s">
        <v>88</v>
      </c>
      <c r="L25" s="165">
        <v>9966.9809999999998</v>
      </c>
      <c r="M25" s="213"/>
      <c r="N25" s="128">
        <v>2021</v>
      </c>
      <c r="O25" s="50" t="s">
        <v>88</v>
      </c>
      <c r="P25" s="167">
        <v>7564.26</v>
      </c>
      <c r="Q25"/>
      <c r="R25"/>
      <c r="S25"/>
    </row>
    <row r="26" spans="1:19" ht="14.1" customHeight="1">
      <c r="J26" s="69"/>
      <c r="K26" s="129" t="s">
        <v>89</v>
      </c>
      <c r="L26" s="165">
        <v>10014.07</v>
      </c>
      <c r="M26" s="213"/>
      <c r="N26" s="68"/>
      <c r="O26" s="50" t="s">
        <v>89</v>
      </c>
      <c r="P26" s="167">
        <v>7658.8329999999996</v>
      </c>
      <c r="Q26"/>
      <c r="R26"/>
      <c r="S26"/>
    </row>
    <row r="27" spans="1:19" ht="14.1" customHeight="1">
      <c r="J27" s="135"/>
      <c r="K27" s="129" t="s">
        <v>90</v>
      </c>
      <c r="L27" s="165">
        <v>9867.4789999999994</v>
      </c>
      <c r="M27" s="213"/>
      <c r="N27" s="68"/>
      <c r="O27" s="50" t="s">
        <v>90</v>
      </c>
      <c r="P27" s="167">
        <v>7513.1679999999997</v>
      </c>
      <c r="Q27"/>
      <c r="R27"/>
      <c r="S27"/>
    </row>
    <row r="28" spans="1:19" ht="14.1" customHeight="1">
      <c r="J28" s="135"/>
      <c r="K28" s="129" t="s">
        <v>92</v>
      </c>
      <c r="L28" s="165">
        <v>10047.08</v>
      </c>
      <c r="M28" s="213"/>
      <c r="N28" s="68"/>
      <c r="O28" s="50" t="s">
        <v>92</v>
      </c>
      <c r="P28" s="167">
        <v>7770.1220000000003</v>
      </c>
      <c r="Q28"/>
      <c r="R28"/>
      <c r="S28"/>
    </row>
    <row r="29" spans="1:19" ht="14.1" customHeight="1">
      <c r="A29" s="271" t="s">
        <v>240</v>
      </c>
      <c r="B29" s="272"/>
      <c r="C29" s="272"/>
      <c r="D29" s="272"/>
      <c r="E29" s="272"/>
      <c r="F29" s="272"/>
      <c r="G29" s="272"/>
      <c r="H29" s="272"/>
      <c r="I29" s="133"/>
      <c r="J29" s="128">
        <v>2022</v>
      </c>
      <c r="K29" s="129" t="s">
        <v>88</v>
      </c>
      <c r="L29" s="165">
        <v>10088</v>
      </c>
      <c r="M29" s="213"/>
      <c r="N29" s="128">
        <v>2022</v>
      </c>
      <c r="O29" s="50" t="s">
        <v>88</v>
      </c>
      <c r="P29" s="167">
        <v>7366</v>
      </c>
      <c r="Q29"/>
      <c r="R29"/>
      <c r="S29"/>
    </row>
    <row r="30" spans="1:19" ht="14.1" customHeight="1">
      <c r="J30" s="69"/>
      <c r="K30" s="129" t="s">
        <v>89</v>
      </c>
      <c r="L30" s="165">
        <v>10411</v>
      </c>
      <c r="M30" s="213"/>
      <c r="N30" s="68"/>
      <c r="O30" s="50" t="s">
        <v>89</v>
      </c>
      <c r="P30" s="167">
        <v>7186</v>
      </c>
      <c r="Q30"/>
      <c r="R30"/>
      <c r="S30"/>
    </row>
    <row r="31" spans="1:19" ht="14.1" customHeight="1">
      <c r="A31" s="8"/>
      <c r="B31" s="38"/>
      <c r="C31" s="38"/>
      <c r="D31" s="38"/>
      <c r="E31" s="15"/>
      <c r="F31" s="15"/>
      <c r="G31" s="15"/>
      <c r="H31" s="15"/>
      <c r="J31" s="135"/>
      <c r="K31" s="129" t="s">
        <v>90</v>
      </c>
      <c r="L31" s="165">
        <v>10472</v>
      </c>
      <c r="M31" s="213"/>
      <c r="N31" s="68"/>
      <c r="O31" s="50" t="s">
        <v>90</v>
      </c>
      <c r="P31" s="167">
        <v>7182</v>
      </c>
      <c r="Q31"/>
      <c r="R31"/>
      <c r="S31"/>
    </row>
    <row r="32" spans="1:19" ht="14.1" customHeight="1">
      <c r="A32" s="8"/>
      <c r="B32" s="38"/>
      <c r="C32" s="38"/>
      <c r="D32" s="38"/>
      <c r="E32" s="15"/>
      <c r="F32" s="15"/>
      <c r="G32" s="15"/>
      <c r="H32" s="15"/>
      <c r="J32" s="135"/>
      <c r="K32" s="129" t="s">
        <v>92</v>
      </c>
      <c r="L32" s="165">
        <v>10452</v>
      </c>
      <c r="M32" s="213"/>
      <c r="N32" s="68"/>
      <c r="O32" s="50" t="s">
        <v>92</v>
      </c>
      <c r="P32" s="167">
        <v>7018</v>
      </c>
      <c r="Q32"/>
      <c r="R32"/>
      <c r="S32"/>
    </row>
    <row r="33" spans="1:19" s="177" customFormat="1" ht="14.1" customHeight="1">
      <c r="A33" s="8"/>
      <c r="B33" s="38"/>
      <c r="C33" s="38"/>
      <c r="D33" s="38"/>
      <c r="E33" s="15"/>
      <c r="F33" s="15"/>
      <c r="G33" s="15"/>
      <c r="H33" s="15"/>
      <c r="J33" s="128">
        <v>2023</v>
      </c>
      <c r="K33" s="129" t="s">
        <v>88</v>
      </c>
      <c r="L33" s="165">
        <f>9977203/1000</f>
        <v>9977.2029999999995</v>
      </c>
      <c r="M33" s="213"/>
      <c r="N33" s="128">
        <v>2023</v>
      </c>
      <c r="O33" s="50" t="s">
        <v>88</v>
      </c>
      <c r="P33" s="167">
        <f>6876677/1000</f>
        <v>6876.6769999999997</v>
      </c>
      <c r="Q33"/>
      <c r="R33"/>
      <c r="S33"/>
    </row>
    <row r="34" spans="1:19" s="177" customFormat="1" ht="14.1" customHeight="1">
      <c r="A34" s="8"/>
      <c r="B34" s="38"/>
      <c r="C34" s="38"/>
      <c r="D34" s="38"/>
      <c r="E34" s="15"/>
      <c r="F34" s="15"/>
      <c r="G34" s="15"/>
      <c r="H34" s="15"/>
      <c r="J34" s="135"/>
      <c r="K34" s="129" t="s">
        <v>89</v>
      </c>
      <c r="L34" s="165">
        <f>9965988/1000</f>
        <v>9965.9879999999994</v>
      </c>
      <c r="M34" s="213"/>
      <c r="N34" s="68"/>
      <c r="O34" s="50" t="s">
        <v>89</v>
      </c>
      <c r="P34" s="167">
        <f>6855309/1000</f>
        <v>6855.3090000000002</v>
      </c>
      <c r="Q34"/>
      <c r="R34"/>
      <c r="S34"/>
    </row>
    <row r="35" spans="1:19" s="177" customFormat="1" ht="14.1" customHeight="1">
      <c r="A35" s="8"/>
      <c r="B35" s="38"/>
      <c r="C35" s="38"/>
      <c r="D35" s="38"/>
      <c r="E35" s="15"/>
      <c r="F35" s="15"/>
      <c r="G35" s="15"/>
      <c r="H35" s="15"/>
      <c r="J35" s="135"/>
      <c r="K35" s="129" t="s">
        <v>90</v>
      </c>
      <c r="L35" s="165">
        <f>9924548/1000</f>
        <v>9924.5480000000007</v>
      </c>
      <c r="M35" s="213"/>
      <c r="N35" s="68"/>
      <c r="O35" s="50" t="s">
        <v>90</v>
      </c>
      <c r="P35" s="167">
        <f>6588979/1000</f>
        <v>6588.9790000000003</v>
      </c>
      <c r="Q35"/>
      <c r="R35"/>
      <c r="S35"/>
    </row>
    <row r="36" spans="1:19" s="177" customFormat="1" ht="14.1" customHeight="1">
      <c r="A36" s="8"/>
      <c r="B36" s="38"/>
      <c r="C36" s="38"/>
      <c r="D36" s="38"/>
      <c r="E36" s="15"/>
      <c r="F36" s="15"/>
      <c r="G36" s="15"/>
      <c r="H36" s="15"/>
      <c r="J36" s="135"/>
      <c r="K36" s="129" t="s">
        <v>92</v>
      </c>
      <c r="L36" s="165">
        <f>10055847/1000</f>
        <v>10055.847</v>
      </c>
      <c r="M36" s="213"/>
      <c r="N36" s="68"/>
      <c r="O36" s="50" t="s">
        <v>92</v>
      </c>
      <c r="P36" s="167">
        <f>6476050/1000</f>
        <v>6476.05</v>
      </c>
      <c r="Q36"/>
      <c r="R36"/>
      <c r="S36"/>
    </row>
    <row r="37" spans="1:19" ht="14.1" customHeight="1">
      <c r="A37" s="8"/>
      <c r="B37" s="38"/>
      <c r="C37" s="77"/>
      <c r="D37" s="7"/>
      <c r="E37" s="15"/>
      <c r="F37" s="15"/>
      <c r="G37" s="15"/>
      <c r="H37" s="15"/>
      <c r="J37" s="152" t="s">
        <v>98</v>
      </c>
      <c r="K37" s="153"/>
      <c r="L37" s="154"/>
      <c r="M37" s="213"/>
      <c r="N37" s="152" t="s">
        <v>98</v>
      </c>
      <c r="O37" s="153"/>
      <c r="P37" s="153"/>
      <c r="Q37" s="68"/>
      <c r="R37" s="163"/>
      <c r="S37" s="60"/>
    </row>
    <row r="38" spans="1:19" ht="14.1" customHeight="1">
      <c r="A38" s="8"/>
      <c r="B38" s="38"/>
      <c r="C38" s="38"/>
      <c r="D38" s="7"/>
      <c r="E38" s="15"/>
      <c r="F38" s="15"/>
      <c r="G38" s="15"/>
      <c r="H38" s="15"/>
      <c r="J38" s="68"/>
      <c r="K38" s="7"/>
      <c r="L38" s="7"/>
      <c r="M38" s="213"/>
      <c r="N38" s="68"/>
      <c r="O38" s="7"/>
      <c r="P38" s="7"/>
      <c r="Q38" s="68"/>
      <c r="S38" s="60"/>
    </row>
    <row r="39" spans="1:19" ht="14.1" customHeight="1">
      <c r="A39" s="8"/>
      <c r="B39" s="38"/>
      <c r="C39" s="77"/>
      <c r="D39" s="38"/>
      <c r="E39" s="15"/>
      <c r="F39" s="15"/>
      <c r="G39" s="15"/>
      <c r="H39" s="15"/>
      <c r="J39" s="135">
        <v>2018</v>
      </c>
      <c r="K39" s="50" t="s">
        <v>88</v>
      </c>
      <c r="L39" s="97">
        <f t="shared" ref="L39:L57" si="0">((L13-L9)/L9)*100</f>
        <v>1.8577350609327266</v>
      </c>
      <c r="M39" s="213"/>
      <c r="N39" s="135">
        <v>2018</v>
      </c>
      <c r="O39" s="50" t="s">
        <v>88</v>
      </c>
      <c r="P39" s="102">
        <f t="shared" ref="P39:P61" si="1">((P13-P9)/P9)*100</f>
        <v>-1.055762893651921</v>
      </c>
      <c r="Q39" s="68"/>
      <c r="S39" s="60"/>
    </row>
    <row r="40" spans="1:19" ht="14.1" customHeight="1">
      <c r="A40" s="8"/>
      <c r="B40" s="38"/>
      <c r="C40" s="38"/>
      <c r="D40" s="38"/>
      <c r="E40" s="15"/>
      <c r="F40" s="15"/>
      <c r="G40" s="15"/>
      <c r="H40" s="15"/>
      <c r="J40" s="135"/>
      <c r="K40" s="50" t="s">
        <v>89</v>
      </c>
      <c r="L40" s="97">
        <f t="shared" si="0"/>
        <v>1.5934374656659378</v>
      </c>
      <c r="M40" s="213"/>
      <c r="N40" s="135"/>
      <c r="O40" s="50" t="s">
        <v>89</v>
      </c>
      <c r="P40" s="102">
        <f t="shared" si="1"/>
        <v>-6.9407753565037895</v>
      </c>
      <c r="Q40" s="68"/>
      <c r="S40" s="60"/>
    </row>
    <row r="41" spans="1:19" ht="14.1" customHeight="1">
      <c r="A41" s="8"/>
      <c r="B41" s="38"/>
      <c r="C41" s="38"/>
      <c r="D41" s="38"/>
      <c r="E41" s="38"/>
      <c r="F41" s="38"/>
      <c r="G41" s="15"/>
      <c r="H41" s="15"/>
      <c r="J41" s="135"/>
      <c r="K41" s="50" t="s">
        <v>90</v>
      </c>
      <c r="L41" s="97">
        <f t="shared" si="0"/>
        <v>0.72072395643930243</v>
      </c>
      <c r="M41" s="213"/>
      <c r="N41" s="135"/>
      <c r="O41" s="50" t="s">
        <v>90</v>
      </c>
      <c r="P41" s="102">
        <f t="shared" si="1"/>
        <v>-6.5151947238072729</v>
      </c>
      <c r="Q41" s="68"/>
    </row>
    <row r="42" spans="1:19" ht="14.1" customHeight="1">
      <c r="A42" s="120"/>
      <c r="B42" s="38"/>
      <c r="C42" s="38"/>
      <c r="D42" s="38"/>
      <c r="E42" s="38"/>
      <c r="F42" s="38"/>
      <c r="G42" s="15"/>
      <c r="H42" s="15"/>
      <c r="J42" s="69"/>
      <c r="K42" s="50" t="s">
        <v>92</v>
      </c>
      <c r="L42" s="97">
        <f t="shared" si="0"/>
        <v>2.0349740683514934</v>
      </c>
      <c r="M42" s="213"/>
      <c r="N42" s="69"/>
      <c r="O42" s="50" t="s">
        <v>92</v>
      </c>
      <c r="P42" s="102">
        <f t="shared" si="1"/>
        <v>-7.2679322500253374</v>
      </c>
      <c r="Q42" s="68"/>
    </row>
    <row r="43" spans="1:19" ht="14.1" customHeight="1">
      <c r="A43" s="80"/>
      <c r="B43" s="38"/>
      <c r="C43" s="38"/>
      <c r="D43" s="38"/>
      <c r="E43" s="38"/>
      <c r="F43" s="38"/>
      <c r="G43" s="15"/>
      <c r="H43" s="15"/>
      <c r="J43" s="135">
        <v>2019</v>
      </c>
      <c r="K43" s="50" t="s">
        <v>88</v>
      </c>
      <c r="L43" s="97">
        <f t="shared" si="0"/>
        <v>4.4377654365862362</v>
      </c>
      <c r="M43" s="213"/>
      <c r="N43" s="135">
        <v>2019</v>
      </c>
      <c r="O43" s="50" t="s">
        <v>88</v>
      </c>
      <c r="P43" s="102">
        <f t="shared" si="1"/>
        <v>-2.3376980495411726</v>
      </c>
      <c r="Q43" s="68"/>
    </row>
    <row r="44" spans="1:19" ht="14.1" customHeight="1">
      <c r="A44" s="8"/>
      <c r="B44" s="38"/>
      <c r="C44" s="38"/>
      <c r="D44" s="38"/>
      <c r="E44" s="38"/>
      <c r="F44" s="38"/>
      <c r="G44" s="15"/>
      <c r="H44" s="15"/>
      <c r="J44" s="135"/>
      <c r="K44" s="50" t="s">
        <v>89</v>
      </c>
      <c r="L44" s="97">
        <f t="shared" si="0"/>
        <v>5.6943845379142317</v>
      </c>
      <c r="M44" s="213"/>
      <c r="N44" s="135"/>
      <c r="O44" s="50" t="s">
        <v>89</v>
      </c>
      <c r="P44" s="102">
        <f t="shared" si="1"/>
        <v>0.81970569066245713</v>
      </c>
      <c r="Q44" s="68"/>
    </row>
    <row r="45" spans="1:19" ht="14.1" customHeight="1">
      <c r="A45" s="8"/>
      <c r="B45" s="38"/>
      <c r="C45" s="38"/>
      <c r="D45" s="38"/>
      <c r="E45" s="38"/>
      <c r="F45" s="38"/>
      <c r="G45" s="15"/>
      <c r="H45" s="15"/>
      <c r="J45" s="135"/>
      <c r="K45" s="50" t="s">
        <v>90</v>
      </c>
      <c r="L45" s="97">
        <f t="shared" si="0"/>
        <v>4.550754112068331</v>
      </c>
      <c r="M45" s="213"/>
      <c r="N45" s="135"/>
      <c r="O45" s="50" t="s">
        <v>90</v>
      </c>
      <c r="P45" s="102">
        <f t="shared" si="1"/>
        <v>0.21071898011581736</v>
      </c>
      <c r="Q45" s="68"/>
    </row>
    <row r="46" spans="1:19" ht="14.1" customHeight="1">
      <c r="A46" s="8"/>
      <c r="B46" s="38"/>
      <c r="C46" s="38"/>
      <c r="D46" s="38"/>
      <c r="E46" s="38"/>
      <c r="F46" s="38"/>
      <c r="G46" s="15"/>
      <c r="H46" s="15"/>
      <c r="J46" s="69"/>
      <c r="K46" s="50" t="s">
        <v>92</v>
      </c>
      <c r="L46" s="97">
        <f t="shared" si="0"/>
        <v>2.3162842106613257</v>
      </c>
      <c r="M46" s="213"/>
      <c r="N46" s="69"/>
      <c r="O46" s="50" t="s">
        <v>92</v>
      </c>
      <c r="P46" s="102">
        <f t="shared" si="1"/>
        <v>-2.0180703715136934</v>
      </c>
      <c r="Q46" s="68"/>
    </row>
    <row r="47" spans="1:19" ht="14.1" customHeight="1">
      <c r="J47" s="135">
        <v>2020</v>
      </c>
      <c r="K47" s="50" t="s">
        <v>88</v>
      </c>
      <c r="L47" s="97">
        <f t="shared" si="0"/>
        <v>2.5822579657379361</v>
      </c>
      <c r="M47" s="213"/>
      <c r="N47" s="135">
        <v>2020</v>
      </c>
      <c r="O47" s="50" t="s">
        <v>88</v>
      </c>
      <c r="P47" s="102">
        <f t="shared" si="1"/>
        <v>1.6242631206197855</v>
      </c>
      <c r="Q47" s="68"/>
    </row>
    <row r="48" spans="1:19" ht="14.1" customHeight="1">
      <c r="J48" s="135"/>
      <c r="K48" s="50" t="s">
        <v>89</v>
      </c>
      <c r="L48" s="97">
        <f t="shared" si="0"/>
        <v>4.7972753450252634</v>
      </c>
      <c r="M48" s="213"/>
      <c r="N48" s="135"/>
      <c r="O48" s="50" t="s">
        <v>89</v>
      </c>
      <c r="P48" s="102">
        <f t="shared" si="1"/>
        <v>1.9498489701730084</v>
      </c>
      <c r="Q48" s="68"/>
    </row>
    <row r="49" spans="1:17" ht="14.1" customHeight="1">
      <c r="J49" s="135"/>
      <c r="K49" s="50" t="s">
        <v>90</v>
      </c>
      <c r="L49" s="97">
        <f t="shared" si="0"/>
        <v>7.865707638533161</v>
      </c>
      <c r="M49" s="213"/>
      <c r="N49" s="135"/>
      <c r="O49" s="50" t="s">
        <v>90</v>
      </c>
      <c r="P49" s="102">
        <f t="shared" si="1"/>
        <v>2.2563765100632414</v>
      </c>
      <c r="Q49" s="68"/>
    </row>
    <row r="50" spans="1:17" ht="14.1" customHeight="1">
      <c r="A50" s="271"/>
      <c r="B50" s="272"/>
      <c r="C50" s="272"/>
      <c r="D50" s="272"/>
      <c r="E50" s="272"/>
      <c r="F50" s="272"/>
      <c r="G50" s="272"/>
      <c r="H50" s="272"/>
      <c r="J50" s="69"/>
      <c r="K50" s="50" t="s">
        <v>92</v>
      </c>
      <c r="L50" s="97">
        <f t="shared" si="0"/>
        <v>9.9018033424493108</v>
      </c>
      <c r="M50" s="213"/>
      <c r="N50" s="69"/>
      <c r="O50" s="50" t="s">
        <v>92</v>
      </c>
      <c r="P50" s="102">
        <f t="shared" si="1"/>
        <v>5.210079192799669</v>
      </c>
      <c r="Q50" s="68"/>
    </row>
    <row r="51" spans="1:17" s="7" customFormat="1" ht="14.1" customHeight="1">
      <c r="A51" s="4"/>
      <c r="B51" s="121"/>
      <c r="C51" s="121"/>
      <c r="D51" s="121"/>
      <c r="E51" s="4"/>
      <c r="F51" s="4"/>
      <c r="G51" s="4"/>
      <c r="H51" s="4"/>
      <c r="J51" s="135">
        <v>2021</v>
      </c>
      <c r="K51" s="50" t="s">
        <v>88</v>
      </c>
      <c r="L51" s="97">
        <f t="shared" si="0"/>
        <v>7.7965953212705834</v>
      </c>
      <c r="M51" s="213"/>
      <c r="N51" s="135">
        <v>2021</v>
      </c>
      <c r="O51" s="50" t="s">
        <v>88</v>
      </c>
      <c r="P51" s="102">
        <f t="shared" si="1"/>
        <v>0.37256260894938759</v>
      </c>
      <c r="Q51" s="68"/>
    </row>
    <row r="52" spans="1:17" ht="14.1" customHeight="1">
      <c r="J52" s="68"/>
      <c r="K52" s="50" t="s">
        <v>89</v>
      </c>
      <c r="L52" s="97">
        <f t="shared" si="0"/>
        <v>3.2448493150204678</v>
      </c>
      <c r="M52" s="213"/>
      <c r="N52" s="68"/>
      <c r="O52" s="50" t="s">
        <v>89</v>
      </c>
      <c r="P52" s="102">
        <f t="shared" si="1"/>
        <v>-0.62715635274119774</v>
      </c>
      <c r="Q52" s="68"/>
    </row>
    <row r="53" spans="1:17" ht="14.1" customHeight="1">
      <c r="J53" s="68"/>
      <c r="K53" s="50" t="s">
        <v>90</v>
      </c>
      <c r="L53" s="97">
        <f t="shared" si="0"/>
        <v>3.6687514701525333E-3</v>
      </c>
      <c r="M53" s="213"/>
      <c r="N53" s="68"/>
      <c r="O53" s="50" t="s">
        <v>90</v>
      </c>
      <c r="P53" s="102">
        <f t="shared" si="1"/>
        <v>-1.1657133596157729</v>
      </c>
      <c r="Q53" s="68"/>
    </row>
    <row r="54" spans="1:17" ht="14.1" customHeight="1">
      <c r="J54" s="68"/>
      <c r="K54" s="50" t="s">
        <v>92</v>
      </c>
      <c r="L54" s="97">
        <f t="shared" si="0"/>
        <v>-0.34623135300610136</v>
      </c>
      <c r="M54" s="213"/>
      <c r="N54" s="68"/>
      <c r="O54" s="50" t="s">
        <v>92</v>
      </c>
      <c r="P54" s="102">
        <f t="shared" si="1"/>
        <v>0.81458723951288969</v>
      </c>
      <c r="Q54" s="68"/>
    </row>
    <row r="55" spans="1:17" ht="14.1" customHeight="1">
      <c r="J55" s="135">
        <v>2022</v>
      </c>
      <c r="K55" s="50" t="s">
        <v>88</v>
      </c>
      <c r="L55" s="97">
        <f t="shared" si="0"/>
        <v>1.2141991642203416</v>
      </c>
      <c r="M55" s="213"/>
      <c r="N55" s="135">
        <v>2022</v>
      </c>
      <c r="O55" s="50" t="s">
        <v>88</v>
      </c>
      <c r="P55" s="102">
        <f t="shared" si="1"/>
        <v>-2.6210098542355791</v>
      </c>
      <c r="Q55" s="68"/>
    </row>
    <row r="56" spans="1:17" ht="14.1" customHeight="1">
      <c r="J56" s="68"/>
      <c r="K56" s="50" t="s">
        <v>89</v>
      </c>
      <c r="L56" s="97">
        <f t="shared" si="0"/>
        <v>3.9637230416803586</v>
      </c>
      <c r="M56" s="213"/>
      <c r="N56" s="68"/>
      <c r="O56" s="50" t="s">
        <v>89</v>
      </c>
      <c r="P56" s="102">
        <f t="shared" si="1"/>
        <v>-6.173695130837813</v>
      </c>
      <c r="Q56" s="68"/>
    </row>
    <row r="57" spans="1:17" ht="14.1" customHeight="1">
      <c r="J57" s="68"/>
      <c r="K57" s="50" t="s">
        <v>90</v>
      </c>
      <c r="L57" s="97">
        <f t="shared" si="0"/>
        <v>6.126397634086687</v>
      </c>
      <c r="M57" s="213"/>
      <c r="N57" s="68"/>
      <c r="O57" s="50" t="s">
        <v>90</v>
      </c>
      <c r="P57" s="102">
        <f t="shared" si="1"/>
        <v>-4.407834351634353</v>
      </c>
      <c r="Q57" s="68"/>
    </row>
    <row r="58" spans="1:17" ht="16.5" customHeight="1">
      <c r="J58" s="136"/>
      <c r="K58" s="71" t="s">
        <v>92</v>
      </c>
      <c r="L58" s="150">
        <f>((L32-L28)/L28)*100</f>
        <v>4.0302256974165642</v>
      </c>
      <c r="M58" s="213"/>
      <c r="N58" s="136"/>
      <c r="O58" s="71" t="s">
        <v>92</v>
      </c>
      <c r="P58" s="151">
        <f t="shared" si="1"/>
        <v>-9.6796678353312888</v>
      </c>
      <c r="Q58" s="68"/>
    </row>
    <row r="59" spans="1:17" s="177" customFormat="1" ht="16.5" customHeight="1">
      <c r="J59" s="135">
        <v>2023</v>
      </c>
      <c r="K59" s="50" t="s">
        <v>88</v>
      </c>
      <c r="L59" s="251">
        <f t="shared" ref="L59:L61" si="2">((L33-L29)/L29)*100</f>
        <v>-1.0983049167327565</v>
      </c>
      <c r="M59" s="7"/>
      <c r="N59" s="135">
        <v>2023</v>
      </c>
      <c r="O59" s="50" t="s">
        <v>88</v>
      </c>
      <c r="P59" s="254">
        <f>((P33-P29)/P29)*100</f>
        <v>-6.6429948411621007</v>
      </c>
      <c r="Q59" s="7"/>
    </row>
    <row r="60" spans="1:17" s="177" customFormat="1" ht="16.5" customHeight="1">
      <c r="J60" s="68"/>
      <c r="K60" s="50" t="s">
        <v>89</v>
      </c>
      <c r="L60" s="252">
        <f t="shared" si="2"/>
        <v>-4.2744404956296282</v>
      </c>
      <c r="M60" s="7"/>
      <c r="N60" s="68"/>
      <c r="O60" s="50" t="s">
        <v>89</v>
      </c>
      <c r="P60" s="255">
        <f t="shared" si="1"/>
        <v>-4.6018786529362625</v>
      </c>
      <c r="Q60" s="7"/>
    </row>
    <row r="61" spans="1:17" s="177" customFormat="1" ht="16.5" customHeight="1">
      <c r="J61" s="68"/>
      <c r="K61" s="50" t="s">
        <v>90</v>
      </c>
      <c r="L61" s="252">
        <f t="shared" si="2"/>
        <v>-5.2277692895339882</v>
      </c>
      <c r="M61" s="7"/>
      <c r="N61" s="68"/>
      <c r="O61" s="50" t="s">
        <v>90</v>
      </c>
      <c r="P61" s="255">
        <f t="shared" si="1"/>
        <v>-8.2570453912559145</v>
      </c>
      <c r="Q61" s="7"/>
    </row>
    <row r="62" spans="1:17" s="177" customFormat="1" ht="16.5" customHeight="1">
      <c r="J62" s="136"/>
      <c r="K62" s="71" t="s">
        <v>92</v>
      </c>
      <c r="L62" s="253">
        <f>((L36-L32)/L32)*100</f>
        <v>-3.7902123995407599</v>
      </c>
      <c r="M62" s="7"/>
      <c r="N62" s="136"/>
      <c r="O62" s="71" t="s">
        <v>92</v>
      </c>
      <c r="P62" s="256">
        <f>((P36-P32)/P32)*100</f>
        <v>-7.7222855514391533</v>
      </c>
      <c r="Q62" s="7"/>
    </row>
    <row r="63" spans="1:17" ht="16.5" customHeight="1">
      <c r="Q63" s="7"/>
    </row>
    <row r="64" spans="1:17" ht="16.5" customHeight="1">
      <c r="Q64" s="7"/>
    </row>
    <row r="65" spans="10:17" ht="16.5" customHeight="1">
      <c r="Q65" s="7"/>
    </row>
    <row r="71" spans="10:17" ht="16.5" customHeight="1">
      <c r="N71" s="137"/>
      <c r="O71" s="137"/>
    </row>
    <row r="72" spans="10:17" ht="16.5" customHeight="1">
      <c r="N72" s="137"/>
      <c r="O72" s="137"/>
    </row>
    <row r="73" spans="10:17" ht="16.5" customHeight="1">
      <c r="N73" s="137"/>
      <c r="O73" s="137"/>
    </row>
    <row r="74" spans="10:17" ht="16.5" customHeight="1">
      <c r="N74" s="137"/>
      <c r="O74" s="137"/>
    </row>
    <row r="75" spans="10:17" ht="16.5" customHeight="1">
      <c r="N75" s="137"/>
      <c r="O75" s="137"/>
    </row>
    <row r="76" spans="10:17" ht="16.5" customHeight="1">
      <c r="J76" s="138"/>
      <c r="N76" s="137"/>
      <c r="O76" s="137"/>
    </row>
    <row r="77" spans="10:17" ht="16.5" customHeight="1">
      <c r="J77" s="138"/>
      <c r="O77" s="137"/>
    </row>
    <row r="78" spans="10:17" ht="16.5" customHeight="1">
      <c r="J78" s="138"/>
      <c r="O78" s="137"/>
    </row>
    <row r="79" spans="10:17" ht="16.5" customHeight="1">
      <c r="J79" s="138"/>
      <c r="O79" s="137"/>
    </row>
    <row r="80" spans="10:17" ht="16.5" customHeight="1">
      <c r="J80" s="138"/>
      <c r="O80" s="137"/>
    </row>
    <row r="81" spans="10:15" ht="16.5" customHeight="1">
      <c r="J81" s="138"/>
      <c r="O81" s="137"/>
    </row>
    <row r="82" spans="10:15" ht="16.5" customHeight="1">
      <c r="O82" s="137"/>
    </row>
    <row r="83" spans="10:15" ht="16.5" customHeight="1">
      <c r="O83" s="139"/>
    </row>
  </sheetData>
  <mergeCells count="8">
    <mergeCell ref="A29:H29"/>
    <mergeCell ref="A50:H50"/>
    <mergeCell ref="N4:P4"/>
    <mergeCell ref="N5:P5"/>
    <mergeCell ref="J4:L4"/>
    <mergeCell ref="A5:H5"/>
    <mergeCell ref="A10:H10"/>
    <mergeCell ref="J5:L5"/>
  </mergeCells>
  <hyperlinks>
    <hyperlink ref="J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35"/>
  <sheetViews>
    <sheetView zoomScale="160" zoomScaleNormal="160" zoomScaleSheetLayoutView="40" workbookViewId="0">
      <selection activeCell="H3" sqref="H3"/>
    </sheetView>
  </sheetViews>
  <sheetFormatPr baseColWidth="10" defaultColWidth="11.5703125" defaultRowHeight="16.5" customHeight="1"/>
  <cols>
    <col min="1" max="1" width="27.5703125" style="4" customWidth="1" collapsed="1"/>
    <col min="2" max="6" width="12.7109375" style="4" customWidth="1" collapsed="1"/>
    <col min="7" max="7" width="4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4" ht="14.1" customHeight="1" thickBot="1">
      <c r="A1" s="1" t="s">
        <v>152</v>
      </c>
      <c r="B1" s="2"/>
      <c r="C1" s="2"/>
      <c r="D1" s="2"/>
      <c r="E1" s="2"/>
      <c r="F1" s="2"/>
    </row>
    <row r="2" spans="1:14" ht="14.1" customHeight="1">
      <c r="A2" s="61"/>
      <c r="B2" s="38"/>
      <c r="C2" s="38"/>
      <c r="D2" s="38"/>
      <c r="E2" s="38"/>
      <c r="F2" s="38"/>
      <c r="H2" s="180" t="s">
        <v>181</v>
      </c>
    </row>
    <row r="3" spans="1:14" ht="14.1" customHeight="1">
      <c r="A3" s="42" t="s">
        <v>151</v>
      </c>
      <c r="B3" s="38"/>
      <c r="C3" s="38"/>
      <c r="D3" s="38"/>
      <c r="E3" s="38"/>
      <c r="F3" s="38"/>
    </row>
    <row r="4" spans="1:14" ht="14.1" customHeight="1">
      <c r="A4" s="61"/>
      <c r="B4" s="38"/>
      <c r="C4" s="38"/>
      <c r="D4" s="38"/>
      <c r="E4" s="38"/>
      <c r="F4" s="38"/>
    </row>
    <row r="5" spans="1:14" ht="14.1" customHeight="1">
      <c r="A5" s="42" t="s">
        <v>144</v>
      </c>
      <c r="B5" s="38"/>
      <c r="C5" s="38"/>
      <c r="D5" s="38"/>
      <c r="E5" s="38"/>
      <c r="F5" s="38"/>
    </row>
    <row r="6" spans="1:14" ht="14.1" customHeight="1">
      <c r="A6" s="5"/>
    </row>
    <row r="7" spans="1:14" ht="14.1" customHeight="1">
      <c r="A7" s="110" t="s">
        <v>169</v>
      </c>
    </row>
    <row r="8" spans="1:14" ht="9.9499999999999993" customHeight="1">
      <c r="A8" s="56"/>
      <c r="B8" s="56"/>
      <c r="C8" s="56"/>
      <c r="D8" s="55"/>
      <c r="E8" s="56"/>
      <c r="F8" s="56"/>
    </row>
    <row r="9" spans="1:14" ht="14.1" customHeight="1">
      <c r="A9" s="112"/>
      <c r="B9" s="12">
        <v>2019</v>
      </c>
      <c r="C9" s="12">
        <v>2020</v>
      </c>
      <c r="D9" s="12">
        <v>2021</v>
      </c>
      <c r="E9" s="12">
        <v>2022</v>
      </c>
      <c r="F9" s="12">
        <v>2023</v>
      </c>
    </row>
    <row r="10" spans="1:14" ht="14.1" customHeight="1">
      <c r="A10" s="8"/>
      <c r="B10" s="13"/>
      <c r="C10" s="13"/>
      <c r="D10" s="13"/>
      <c r="E10" s="13"/>
    </row>
    <row r="11" spans="1:14" ht="14.1" customHeight="1">
      <c r="A11" s="95" t="s">
        <v>6</v>
      </c>
      <c r="B11" s="177"/>
      <c r="C11" s="177"/>
      <c r="D11" s="177"/>
      <c r="I11"/>
      <c r="J11"/>
      <c r="K11"/>
      <c r="L11"/>
      <c r="M11"/>
      <c r="N11"/>
    </row>
    <row r="12" spans="1:14" ht="14.1" customHeight="1">
      <c r="A12" s="50" t="s">
        <v>102</v>
      </c>
      <c r="B12" s="14">
        <v>3807</v>
      </c>
      <c r="C12" s="14">
        <v>3304</v>
      </c>
      <c r="D12" s="14">
        <v>3829</v>
      </c>
      <c r="E12" s="127">
        <v>4859</v>
      </c>
      <c r="F12" s="127">
        <v>2908</v>
      </c>
      <c r="I12"/>
      <c r="J12"/>
      <c r="K12"/>
      <c r="L12"/>
      <c r="M12"/>
      <c r="N12"/>
    </row>
    <row r="13" spans="1:14" ht="14.1" customHeight="1">
      <c r="A13" s="50" t="s">
        <v>103</v>
      </c>
      <c r="B13" s="14">
        <v>329876</v>
      </c>
      <c r="C13" s="14">
        <v>339985</v>
      </c>
      <c r="D13" s="14">
        <v>404359</v>
      </c>
      <c r="E13" s="127">
        <v>478012</v>
      </c>
      <c r="F13" s="127">
        <v>294004</v>
      </c>
      <c r="I13"/>
      <c r="J13"/>
      <c r="K13"/>
      <c r="L13"/>
      <c r="M13"/>
      <c r="N13"/>
    </row>
    <row r="14" spans="1:14" ht="14.1" customHeight="1">
      <c r="A14" s="50"/>
      <c r="B14" s="14"/>
      <c r="C14" s="14"/>
      <c r="D14" s="14"/>
      <c r="E14" s="127"/>
      <c r="F14" s="127"/>
      <c r="I14"/>
      <c r="J14"/>
      <c r="K14"/>
      <c r="L14"/>
      <c r="M14"/>
      <c r="N14"/>
    </row>
    <row r="15" spans="1:14" ht="14.1" customHeight="1">
      <c r="A15" s="95" t="s">
        <v>104</v>
      </c>
      <c r="B15" s="14"/>
      <c r="C15" s="14"/>
      <c r="D15" s="14"/>
      <c r="E15" s="127"/>
      <c r="F15" s="127"/>
      <c r="I15"/>
      <c r="J15"/>
      <c r="K15"/>
      <c r="L15"/>
      <c r="M15"/>
      <c r="N15"/>
    </row>
    <row r="16" spans="1:14" ht="14.1" customHeight="1">
      <c r="A16" s="50" t="s">
        <v>102</v>
      </c>
      <c r="B16" s="14">
        <v>152</v>
      </c>
      <c r="C16" s="14">
        <v>305</v>
      </c>
      <c r="D16" s="14">
        <v>94</v>
      </c>
      <c r="E16" s="127">
        <v>71</v>
      </c>
      <c r="F16" s="127">
        <v>123</v>
      </c>
      <c r="I16"/>
      <c r="J16"/>
      <c r="K16"/>
      <c r="L16"/>
      <c r="M16"/>
      <c r="N16"/>
    </row>
    <row r="17" spans="1:14" ht="14.1" customHeight="1">
      <c r="A17" s="50" t="s">
        <v>103</v>
      </c>
      <c r="B17" s="14">
        <v>17589</v>
      </c>
      <c r="C17" s="14">
        <v>18852</v>
      </c>
      <c r="D17" s="14">
        <v>26601</v>
      </c>
      <c r="E17" s="127">
        <v>8143</v>
      </c>
      <c r="F17" s="127">
        <v>8990</v>
      </c>
      <c r="I17"/>
      <c r="J17"/>
      <c r="K17"/>
      <c r="L17"/>
      <c r="M17"/>
      <c r="N17"/>
    </row>
    <row r="18" spans="1:14" s="7" customFormat="1" ht="14.1" customHeight="1">
      <c r="A18" s="50"/>
      <c r="B18" s="14"/>
      <c r="C18" s="14"/>
      <c r="D18" s="14"/>
      <c r="E18" s="127"/>
      <c r="F18" s="127"/>
      <c r="I18"/>
      <c r="J18"/>
      <c r="K18"/>
      <c r="L18"/>
      <c r="M18"/>
      <c r="N18"/>
    </row>
    <row r="19" spans="1:14" ht="14.1" customHeight="1">
      <c r="A19" s="95" t="s">
        <v>105</v>
      </c>
      <c r="B19" s="14"/>
      <c r="C19" s="14"/>
      <c r="D19" s="14"/>
      <c r="E19" s="127"/>
      <c r="F19" s="127"/>
      <c r="I19"/>
      <c r="J19"/>
      <c r="K19"/>
      <c r="L19"/>
      <c r="M19"/>
      <c r="N19"/>
    </row>
    <row r="20" spans="1:14" ht="14.1" customHeight="1">
      <c r="A20" s="50"/>
      <c r="B20" s="14"/>
      <c r="C20" s="14"/>
      <c r="D20" s="14"/>
      <c r="E20" s="127"/>
      <c r="F20" s="127"/>
      <c r="I20"/>
      <c r="J20"/>
      <c r="K20"/>
      <c r="L20"/>
      <c r="M20"/>
      <c r="N20"/>
    </row>
    <row r="21" spans="1:14" ht="14.1" customHeight="1">
      <c r="A21" s="141" t="s">
        <v>106</v>
      </c>
      <c r="B21" s="14"/>
      <c r="C21" s="14"/>
      <c r="D21" s="14"/>
      <c r="E21" s="127"/>
      <c r="F21" s="127"/>
      <c r="I21"/>
      <c r="J21"/>
      <c r="K21"/>
      <c r="L21"/>
      <c r="M21"/>
      <c r="N21"/>
    </row>
    <row r="22" spans="1:14" ht="14.1" customHeight="1">
      <c r="A22" s="141" t="s">
        <v>102</v>
      </c>
      <c r="B22" s="14">
        <v>2189</v>
      </c>
      <c r="C22" s="14">
        <v>2120</v>
      </c>
      <c r="D22" s="14">
        <v>2523</v>
      </c>
      <c r="E22" s="127">
        <v>3249</v>
      </c>
      <c r="F22" s="127">
        <v>2073</v>
      </c>
      <c r="I22"/>
      <c r="J22"/>
      <c r="K22"/>
      <c r="L22"/>
      <c r="M22"/>
      <c r="N22"/>
    </row>
    <row r="23" spans="1:14" ht="14.1" customHeight="1">
      <c r="A23" s="141" t="s">
        <v>103</v>
      </c>
      <c r="B23" s="14">
        <v>185639</v>
      </c>
      <c r="C23" s="14">
        <v>189594</v>
      </c>
      <c r="D23" s="14">
        <v>232514</v>
      </c>
      <c r="E23" s="127">
        <v>326594</v>
      </c>
      <c r="F23" s="127">
        <v>198946</v>
      </c>
      <c r="I23"/>
      <c r="J23"/>
      <c r="K23"/>
      <c r="L23"/>
      <c r="M23"/>
      <c r="N23"/>
    </row>
    <row r="24" spans="1:14" ht="14.1" customHeight="1">
      <c r="A24" s="141"/>
      <c r="B24" s="14"/>
      <c r="C24" s="14"/>
      <c r="D24" s="14"/>
      <c r="E24" s="127"/>
      <c r="F24" s="127"/>
      <c r="I24"/>
      <c r="J24"/>
      <c r="K24"/>
      <c r="L24"/>
      <c r="M24"/>
      <c r="N24"/>
    </row>
    <row r="25" spans="1:14" ht="14.1" customHeight="1">
      <c r="A25" s="141" t="s">
        <v>107</v>
      </c>
      <c r="B25" s="14"/>
      <c r="C25" s="14"/>
      <c r="D25" s="14"/>
      <c r="E25" s="127"/>
      <c r="F25" s="127"/>
      <c r="H25"/>
      <c r="I25"/>
      <c r="J25"/>
      <c r="K25"/>
      <c r="L25"/>
      <c r="M25"/>
      <c r="N25" s="60"/>
    </row>
    <row r="26" spans="1:14" ht="14.1" customHeight="1">
      <c r="A26" s="141" t="s">
        <v>102</v>
      </c>
      <c r="B26" s="14">
        <v>51</v>
      </c>
      <c r="C26" s="14">
        <v>41</v>
      </c>
      <c r="D26" s="14">
        <v>57</v>
      </c>
      <c r="E26" s="127">
        <v>33</v>
      </c>
      <c r="F26" s="127">
        <v>27</v>
      </c>
      <c r="H26"/>
      <c r="I26"/>
      <c r="J26"/>
      <c r="K26"/>
      <c r="L26"/>
      <c r="M26"/>
    </row>
    <row r="27" spans="1:14" ht="14.1" customHeight="1">
      <c r="A27" s="141" t="s">
        <v>103</v>
      </c>
      <c r="B27" s="14">
        <v>46356</v>
      </c>
      <c r="C27" s="14">
        <v>53216</v>
      </c>
      <c r="D27" s="14">
        <v>33451</v>
      </c>
      <c r="E27" s="127">
        <v>27782</v>
      </c>
      <c r="F27" s="127">
        <v>13159</v>
      </c>
      <c r="H27"/>
      <c r="I27"/>
      <c r="J27"/>
      <c r="K27"/>
      <c r="L27"/>
      <c r="M27"/>
    </row>
    <row r="28" spans="1:14" ht="14.1" customHeight="1">
      <c r="A28" s="141"/>
      <c r="B28" s="14"/>
      <c r="C28" s="14"/>
      <c r="D28" s="14"/>
      <c r="E28" s="127"/>
      <c r="F28" s="127"/>
      <c r="H28"/>
      <c r="I28"/>
      <c r="J28"/>
      <c r="K28"/>
      <c r="L28"/>
      <c r="M28"/>
    </row>
    <row r="29" spans="1:14" ht="14.1" customHeight="1">
      <c r="A29" s="141" t="s">
        <v>4</v>
      </c>
      <c r="B29" s="14"/>
      <c r="C29" s="14"/>
      <c r="D29" s="14"/>
      <c r="E29" s="127"/>
      <c r="F29" s="127"/>
      <c r="H29"/>
      <c r="I29"/>
      <c r="J29"/>
      <c r="K29"/>
      <c r="L29"/>
      <c r="M29"/>
    </row>
    <row r="30" spans="1:14" ht="14.1" customHeight="1">
      <c r="A30" s="141" t="s">
        <v>102</v>
      </c>
      <c r="B30" s="14">
        <v>1415</v>
      </c>
      <c r="C30" s="14">
        <v>838</v>
      </c>
      <c r="D30" s="14">
        <v>1155</v>
      </c>
      <c r="E30" s="127">
        <v>1506</v>
      </c>
      <c r="F30" s="127">
        <v>685</v>
      </c>
      <c r="H30"/>
      <c r="I30"/>
      <c r="J30"/>
      <c r="K30"/>
      <c r="L30"/>
      <c r="M30"/>
      <c r="N30" s="60"/>
    </row>
    <row r="31" spans="1:14" ht="14.1" customHeight="1">
      <c r="A31" s="141" t="s">
        <v>103</v>
      </c>
      <c r="B31" s="14">
        <v>80292</v>
      </c>
      <c r="C31" s="14">
        <v>78323</v>
      </c>
      <c r="D31" s="14">
        <v>111793</v>
      </c>
      <c r="E31" s="127">
        <v>115493</v>
      </c>
      <c r="F31" s="127">
        <v>72909</v>
      </c>
      <c r="H31"/>
      <c r="I31"/>
      <c r="J31"/>
      <c r="K31"/>
      <c r="L31"/>
      <c r="M31"/>
    </row>
    <row r="32" spans="1:14" ht="14.1" customHeight="1">
      <c r="A32" s="50"/>
      <c r="B32" s="19"/>
      <c r="C32" s="19"/>
      <c r="D32" s="19"/>
      <c r="E32" s="19"/>
      <c r="F32" s="263"/>
      <c r="H32"/>
      <c r="I32"/>
      <c r="J32"/>
      <c r="K32"/>
      <c r="L32"/>
      <c r="M32"/>
    </row>
    <row r="33" spans="1:14" ht="14.1" customHeight="1">
      <c r="A33" s="28" t="s">
        <v>108</v>
      </c>
      <c r="B33" s="29"/>
      <c r="C33" s="29"/>
      <c r="D33" s="29"/>
      <c r="E33" s="29"/>
      <c r="F33" s="29"/>
      <c r="I33" s="231"/>
    </row>
    <row r="34" spans="1:14" ht="14.1" customHeight="1">
      <c r="A34" s="61"/>
      <c r="B34" s="13"/>
      <c r="C34" s="13"/>
      <c r="D34" s="13"/>
      <c r="E34" s="13"/>
      <c r="F34" s="13"/>
      <c r="I34" s="231"/>
      <c r="M34" s="60"/>
    </row>
    <row r="35" spans="1:14" ht="9.75" customHeight="1">
      <c r="I35" s="190"/>
      <c r="J35" s="60"/>
      <c r="K35" s="60"/>
      <c r="L35" s="60"/>
      <c r="M35" s="60"/>
      <c r="N35" s="6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131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47" style="19" customWidth="1" collapsed="1"/>
    <col min="2" max="2" width="9" style="19" customWidth="1"/>
    <col min="3" max="6" width="9" style="19" customWidth="1" collapsed="1"/>
    <col min="7" max="7" width="5.5703125" style="19" customWidth="1" collapsed="1"/>
    <col min="8" max="8" width="26.42578125" style="19" customWidth="1" collapsed="1"/>
    <col min="9" max="9" width="11.28515625" style="19" customWidth="1" collapsed="1"/>
    <col min="10" max="10" width="1.85546875" style="19" customWidth="1" collapsed="1"/>
    <col min="11" max="16" width="11.42578125" style="19" collapsed="1"/>
    <col min="17" max="17" width="11.42578125" style="19"/>
    <col min="18" max="18" width="11.42578125" style="19" collapsed="1"/>
    <col min="19" max="20" width="11.42578125" style="19"/>
    <col min="21" max="16384" width="11.42578125" style="19" collapsed="1"/>
  </cols>
  <sheetData>
    <row r="1" spans="1:15" s="177" customFormat="1" ht="14.1" customHeight="1" thickBot="1">
      <c r="A1" s="1" t="s">
        <v>152</v>
      </c>
      <c r="B1" s="1"/>
      <c r="C1" s="2"/>
      <c r="D1" s="2"/>
      <c r="E1" s="2"/>
      <c r="F1" s="2"/>
    </row>
    <row r="2" spans="1:15" s="177" customFormat="1" ht="14.1" customHeight="1">
      <c r="G2" s="176"/>
      <c r="H2" s="180" t="s">
        <v>181</v>
      </c>
    </row>
    <row r="3" spans="1:15" s="177" customFormat="1" ht="14.1" customHeight="1">
      <c r="A3" s="5" t="s">
        <v>150</v>
      </c>
      <c r="B3" s="5"/>
      <c r="G3" s="176"/>
    </row>
    <row r="4" spans="1:15" s="177" customFormat="1" ht="14.1" customHeight="1">
      <c r="G4" s="176"/>
    </row>
    <row r="5" spans="1:15" s="121" customFormat="1" ht="14.1" customHeight="1">
      <c r="A5" s="261" t="s">
        <v>170</v>
      </c>
      <c r="B5" s="261"/>
    </row>
    <row r="6" spans="1:15" s="121" customFormat="1" ht="14.1" customHeight="1">
      <c r="A6" s="261" t="s">
        <v>171</v>
      </c>
      <c r="B6" s="261"/>
    </row>
    <row r="7" spans="1:15" s="177" customFormat="1" ht="14.1" customHeight="1">
      <c r="A7" s="5"/>
      <c r="B7" s="5"/>
    </row>
    <row r="8" spans="1:15" s="177" customFormat="1" ht="14.1" customHeight="1">
      <c r="A8" s="6" t="s">
        <v>7</v>
      </c>
      <c r="B8" s="6"/>
    </row>
    <row r="9" spans="1:15" s="177" customFormat="1" ht="9.9499999999999993" customHeight="1">
      <c r="A9" s="7"/>
      <c r="B9" s="7"/>
      <c r="C9" s="8"/>
      <c r="D9" s="8"/>
      <c r="E9" s="8"/>
      <c r="F9" s="7"/>
    </row>
    <row r="10" spans="1:15" s="10" customFormat="1" ht="14.1" customHeight="1">
      <c r="A10" s="12"/>
      <c r="B10" s="245">
        <v>2019</v>
      </c>
      <c r="C10" s="245">
        <v>2020</v>
      </c>
      <c r="D10" s="245">
        <v>2021</v>
      </c>
      <c r="E10" s="12" t="s">
        <v>257</v>
      </c>
      <c r="F10" s="12" t="s">
        <v>258</v>
      </c>
      <c r="H10"/>
      <c r="I10"/>
      <c r="J10"/>
      <c r="K10"/>
      <c r="L10"/>
    </row>
    <row r="11" spans="1:15" s="177" customFormat="1" ht="14.1" customHeight="1">
      <c r="A11" s="8"/>
      <c r="C11" s="60"/>
      <c r="D11" s="15"/>
      <c r="E11" s="15"/>
      <c r="F11" s="15"/>
      <c r="H11"/>
      <c r="I11"/>
      <c r="J11"/>
      <c r="K11"/>
      <c r="L11"/>
    </row>
    <row r="12" spans="1:15" s="177" customFormat="1" ht="14.1" customHeight="1">
      <c r="A12" s="17" t="s">
        <v>24</v>
      </c>
      <c r="B12" s="147">
        <v>8889997</v>
      </c>
      <c r="C12" s="147">
        <v>8186915</v>
      </c>
      <c r="D12" s="147">
        <v>8735750</v>
      </c>
      <c r="E12" s="147">
        <v>9713131</v>
      </c>
      <c r="F12" s="147">
        <v>10618056</v>
      </c>
      <c r="H12"/>
      <c r="I12"/>
      <c r="J12"/>
      <c r="K12"/>
      <c r="L12"/>
      <c r="M12"/>
      <c r="N12"/>
      <c r="O12"/>
    </row>
    <row r="13" spans="1:15" s="177" customFormat="1" ht="14.1" customHeight="1">
      <c r="A13" s="18" t="s">
        <v>166</v>
      </c>
      <c r="B13" s="147">
        <v>489089</v>
      </c>
      <c r="C13" s="147">
        <v>462735</v>
      </c>
      <c r="D13" s="147">
        <v>483869</v>
      </c>
      <c r="E13" s="147">
        <v>493113</v>
      </c>
      <c r="F13" s="147">
        <v>590910</v>
      </c>
      <c r="H13"/>
      <c r="I13"/>
      <c r="J13"/>
      <c r="K13"/>
      <c r="L13"/>
      <c r="M13"/>
      <c r="N13"/>
      <c r="O13"/>
    </row>
    <row r="14" spans="1:15" ht="14.1" customHeight="1">
      <c r="A14" s="18" t="s">
        <v>2</v>
      </c>
      <c r="B14" s="147"/>
      <c r="C14" s="147"/>
      <c r="D14" s="147"/>
      <c r="E14" s="147"/>
      <c r="F14" s="147"/>
      <c r="H14"/>
      <c r="I14"/>
      <c r="J14"/>
      <c r="K14"/>
      <c r="L14"/>
      <c r="M14"/>
      <c r="N14"/>
      <c r="O14"/>
    </row>
    <row r="15" spans="1:15" ht="14.1" customHeight="1">
      <c r="A15" s="188" t="s">
        <v>244</v>
      </c>
      <c r="B15" s="147"/>
      <c r="C15" s="147"/>
      <c r="D15" s="147"/>
      <c r="E15" s="147"/>
      <c r="F15" s="147"/>
      <c r="H15"/>
      <c r="I15"/>
      <c r="J15"/>
      <c r="K15"/>
      <c r="L15"/>
      <c r="M15"/>
      <c r="N15"/>
      <c r="O15"/>
    </row>
    <row r="16" spans="1:15" ht="14.1" customHeight="1">
      <c r="A16" s="188" t="s">
        <v>245</v>
      </c>
      <c r="B16" s="147"/>
      <c r="C16" s="147"/>
      <c r="D16" s="147"/>
      <c r="E16" s="147"/>
      <c r="F16" s="147"/>
      <c r="H16"/>
      <c r="I16"/>
      <c r="J16"/>
      <c r="K16"/>
      <c r="L16"/>
      <c r="M16"/>
      <c r="N16"/>
      <c r="O16"/>
    </row>
    <row r="17" spans="1:15" ht="14.1" customHeight="1">
      <c r="A17" s="241" t="s">
        <v>246</v>
      </c>
      <c r="B17" s="147">
        <v>2093714</v>
      </c>
      <c r="C17" s="147">
        <v>1946857</v>
      </c>
      <c r="D17" s="147">
        <v>2060932</v>
      </c>
      <c r="E17" s="147">
        <v>2449295</v>
      </c>
      <c r="F17" s="147">
        <v>2529389</v>
      </c>
      <c r="H17"/>
      <c r="I17"/>
      <c r="J17"/>
      <c r="K17"/>
      <c r="L17"/>
      <c r="M17"/>
      <c r="N17"/>
      <c r="O17"/>
    </row>
    <row r="18" spans="1:15" ht="14.1" customHeight="1">
      <c r="A18" s="242" t="s">
        <v>21</v>
      </c>
      <c r="B18" s="147">
        <v>1750342</v>
      </c>
      <c r="C18" s="147">
        <v>1601527</v>
      </c>
      <c r="D18" s="147">
        <v>1686717</v>
      </c>
      <c r="E18" s="147">
        <v>1794705</v>
      </c>
      <c r="F18" s="147">
        <v>1925638</v>
      </c>
      <c r="H18"/>
      <c r="I18"/>
      <c r="J18"/>
      <c r="K18"/>
      <c r="L18"/>
      <c r="M18"/>
      <c r="N18"/>
      <c r="O18"/>
    </row>
    <row r="19" spans="1:15" ht="14.1" customHeight="1">
      <c r="A19" s="18" t="s">
        <v>0</v>
      </c>
      <c r="B19" s="147">
        <v>497770</v>
      </c>
      <c r="C19" s="147">
        <v>432703</v>
      </c>
      <c r="D19" s="147">
        <v>442472</v>
      </c>
      <c r="E19" s="147">
        <v>485454</v>
      </c>
      <c r="F19" s="147">
        <v>543430</v>
      </c>
      <c r="H19"/>
      <c r="I19"/>
      <c r="J19"/>
      <c r="K19"/>
      <c r="L19"/>
      <c r="M19"/>
      <c r="N19"/>
      <c r="O19"/>
    </row>
    <row r="20" spans="1:15" ht="14.1" customHeight="1">
      <c r="A20" s="18" t="s">
        <v>1</v>
      </c>
      <c r="B20" s="147"/>
      <c r="C20" s="147"/>
      <c r="D20" s="147"/>
      <c r="E20" s="147"/>
      <c r="F20" s="147"/>
      <c r="H20"/>
      <c r="I20"/>
      <c r="J20"/>
      <c r="K20"/>
      <c r="L20"/>
      <c r="M20"/>
      <c r="N20"/>
      <c r="O20"/>
    </row>
    <row r="21" spans="1:15" ht="14.1" customHeight="1">
      <c r="A21" s="242" t="s">
        <v>247</v>
      </c>
      <c r="B21" s="147"/>
      <c r="C21" s="147"/>
      <c r="D21" s="147"/>
      <c r="E21" s="147"/>
      <c r="F21" s="147"/>
      <c r="H21"/>
      <c r="I21"/>
      <c r="J21"/>
      <c r="K21"/>
      <c r="L21"/>
      <c r="M21"/>
      <c r="N21"/>
      <c r="O21"/>
    </row>
    <row r="22" spans="1:15" ht="14.1" customHeight="1">
      <c r="A22" s="242" t="s">
        <v>25</v>
      </c>
      <c r="B22" s="147">
        <v>1584974</v>
      </c>
      <c r="C22" s="147">
        <v>1275266</v>
      </c>
      <c r="D22" s="147">
        <v>1485354</v>
      </c>
      <c r="E22" s="147">
        <v>1717774</v>
      </c>
      <c r="F22" s="147">
        <v>1895263</v>
      </c>
      <c r="H22"/>
      <c r="I22"/>
      <c r="J22"/>
      <c r="K22"/>
      <c r="L22"/>
      <c r="M22"/>
      <c r="N22"/>
      <c r="O22"/>
    </row>
    <row r="23" spans="1:15" ht="14.1" customHeight="1">
      <c r="A23" s="242" t="s">
        <v>18</v>
      </c>
      <c r="B23" s="147">
        <v>115815</v>
      </c>
      <c r="C23" s="147">
        <v>110980</v>
      </c>
      <c r="D23" s="147">
        <v>116689</v>
      </c>
      <c r="E23" s="147">
        <v>133875</v>
      </c>
      <c r="F23" s="147">
        <v>145089</v>
      </c>
      <c r="H23"/>
      <c r="I23"/>
      <c r="J23"/>
      <c r="K23"/>
      <c r="L23"/>
      <c r="M23"/>
      <c r="N23"/>
      <c r="O23"/>
    </row>
    <row r="24" spans="1:15" ht="14.1" customHeight="1">
      <c r="A24" s="242" t="s">
        <v>19</v>
      </c>
      <c r="B24" s="147">
        <v>267473</v>
      </c>
      <c r="C24" s="147">
        <v>280339</v>
      </c>
      <c r="D24" s="147">
        <v>279175</v>
      </c>
      <c r="E24" s="147">
        <v>321842</v>
      </c>
      <c r="F24" s="147">
        <v>454049</v>
      </c>
      <c r="H24"/>
      <c r="I24"/>
      <c r="J24"/>
      <c r="K24"/>
      <c r="L24"/>
      <c r="M24"/>
      <c r="N24"/>
      <c r="O24"/>
    </row>
    <row r="25" spans="1:15" ht="14.1" customHeight="1">
      <c r="A25" s="242" t="s">
        <v>20</v>
      </c>
      <c r="B25" s="147">
        <v>823524</v>
      </c>
      <c r="C25" s="147">
        <v>822252</v>
      </c>
      <c r="D25" s="147">
        <v>846509</v>
      </c>
      <c r="E25" s="147">
        <v>898604</v>
      </c>
      <c r="F25" s="147">
        <v>956862</v>
      </c>
      <c r="H25"/>
      <c r="I25"/>
      <c r="J25"/>
      <c r="K25"/>
      <c r="L25"/>
      <c r="M25"/>
      <c r="N25"/>
      <c r="O25"/>
    </row>
    <row r="26" spans="1:15" ht="14.1" customHeight="1">
      <c r="A26" s="242" t="s">
        <v>250</v>
      </c>
      <c r="B26" s="147"/>
      <c r="C26" s="147"/>
      <c r="D26" s="147"/>
      <c r="E26" s="147"/>
      <c r="F26" s="147"/>
      <c r="H26"/>
      <c r="I26"/>
      <c r="J26"/>
      <c r="K26"/>
      <c r="L26"/>
      <c r="M26"/>
      <c r="N26"/>
      <c r="O26"/>
    </row>
    <row r="27" spans="1:15" ht="14.1" customHeight="1">
      <c r="A27" s="242" t="s">
        <v>251</v>
      </c>
      <c r="B27" s="147">
        <v>446330</v>
      </c>
      <c r="C27" s="147">
        <v>418307</v>
      </c>
      <c r="D27" s="147">
        <v>447061</v>
      </c>
      <c r="E27" s="147">
        <v>500446</v>
      </c>
      <c r="F27" s="147">
        <v>533722</v>
      </c>
      <c r="H27"/>
      <c r="I27"/>
      <c r="J27"/>
      <c r="K27"/>
      <c r="L27"/>
      <c r="M27"/>
      <c r="N27"/>
      <c r="O27"/>
    </row>
    <row r="28" spans="1:15" ht="14.1" customHeight="1">
      <c r="A28" s="242" t="s">
        <v>27</v>
      </c>
      <c r="B28" s="147"/>
      <c r="C28" s="147"/>
      <c r="D28" s="147"/>
      <c r="E28" s="147"/>
      <c r="F28" s="147"/>
      <c r="H28"/>
      <c r="I28"/>
      <c r="J28"/>
      <c r="K28"/>
      <c r="L28"/>
    </row>
    <row r="29" spans="1:15" ht="14.1" customHeight="1">
      <c r="A29" s="242" t="s">
        <v>26</v>
      </c>
      <c r="B29" s="147">
        <v>1444270</v>
      </c>
      <c r="C29" s="147">
        <v>1473387</v>
      </c>
      <c r="D29" s="147">
        <v>1493272</v>
      </c>
      <c r="E29" s="147">
        <v>1560133</v>
      </c>
      <c r="F29" s="147">
        <v>1719779</v>
      </c>
      <c r="H29"/>
      <c r="I29"/>
      <c r="J29"/>
      <c r="K29"/>
      <c r="L29"/>
    </row>
    <row r="30" spans="1:15" ht="14.1" customHeight="1">
      <c r="A30" s="242" t="s">
        <v>28</v>
      </c>
      <c r="B30" s="147"/>
      <c r="C30" s="147"/>
      <c r="D30" s="147"/>
      <c r="E30" s="147"/>
      <c r="F30" s="147"/>
      <c r="H30"/>
      <c r="I30"/>
      <c r="J30"/>
      <c r="K30"/>
      <c r="L30"/>
    </row>
    <row r="31" spans="1:15" ht="14.1" customHeight="1">
      <c r="A31" s="242" t="s">
        <v>164</v>
      </c>
      <c r="B31" s="147">
        <v>292966</v>
      </c>
      <c r="C31" s="147">
        <v>240328</v>
      </c>
      <c r="D31" s="147">
        <v>239478</v>
      </c>
      <c r="E31" s="147">
        <v>281833</v>
      </c>
      <c r="F31" s="147">
        <v>310646</v>
      </c>
      <c r="H31"/>
      <c r="I31"/>
      <c r="J31"/>
      <c r="K31"/>
      <c r="L31"/>
    </row>
    <row r="32" spans="1:15" ht="14.1" customHeight="1">
      <c r="A32" s="22" t="s">
        <v>264</v>
      </c>
      <c r="B32" s="147">
        <v>8055925</v>
      </c>
      <c r="C32" s="147">
        <v>7463154</v>
      </c>
      <c r="D32" s="147">
        <v>7894811</v>
      </c>
      <c r="E32" s="147">
        <v>8842369</v>
      </c>
      <c r="F32" s="147">
        <v>9679139</v>
      </c>
      <c r="H32"/>
      <c r="I32"/>
      <c r="J32"/>
      <c r="K32"/>
      <c r="L32"/>
    </row>
    <row r="33" spans="1:14" ht="14.1" customHeight="1">
      <c r="A33" s="17" t="s">
        <v>8</v>
      </c>
      <c r="B33" s="147">
        <v>834072</v>
      </c>
      <c r="C33" s="147">
        <v>723761</v>
      </c>
      <c r="D33" s="147">
        <v>840939</v>
      </c>
      <c r="E33" s="147">
        <v>870762</v>
      </c>
      <c r="F33" s="147">
        <v>938917</v>
      </c>
      <c r="H33"/>
      <c r="I33"/>
      <c r="J33"/>
      <c r="K33"/>
      <c r="L33"/>
    </row>
    <row r="34" spans="1:14" ht="14.1" customHeight="1">
      <c r="A34" s="23"/>
      <c r="B34" s="23"/>
      <c r="C34" s="25"/>
      <c r="D34" s="24"/>
      <c r="E34" s="24"/>
      <c r="F34" s="26"/>
      <c r="H34" s="243"/>
    </row>
    <row r="35" spans="1:14" ht="14.1" customHeight="1">
      <c r="A35" s="244" t="s">
        <v>249</v>
      </c>
      <c r="B35" s="28"/>
      <c r="C35" s="29"/>
      <c r="D35" s="29"/>
      <c r="E35" s="29"/>
      <c r="F35" s="30"/>
    </row>
    <row r="36" spans="1:14" ht="14.1" customHeight="1">
      <c r="A36" s="31" t="s">
        <v>243</v>
      </c>
      <c r="B36" s="31"/>
      <c r="C36" s="13"/>
      <c r="D36" s="13"/>
      <c r="E36" s="13"/>
      <c r="F36" s="14"/>
    </row>
    <row r="37" spans="1:14" ht="14.1" customHeight="1"/>
    <row r="38" spans="1:14" ht="15">
      <c r="A38" s="271" t="s">
        <v>259</v>
      </c>
      <c r="B38" s="271"/>
      <c r="C38" s="271"/>
      <c r="D38" s="271"/>
      <c r="E38" s="271"/>
      <c r="F38" s="271"/>
    </row>
    <row r="39" spans="1:14">
      <c r="J39" s="221"/>
    </row>
    <row r="40" spans="1:14">
      <c r="H40" s="72" t="s">
        <v>34</v>
      </c>
      <c r="I40" s="63"/>
      <c r="J40" s="64"/>
    </row>
    <row r="41" spans="1:14">
      <c r="H41" s="64"/>
      <c r="I41" s="65" t="s">
        <v>13</v>
      </c>
      <c r="J41" s="219"/>
      <c r="N41" s="140"/>
    </row>
    <row r="42" spans="1:14">
      <c r="H42" s="186" t="s">
        <v>12</v>
      </c>
      <c r="I42" s="214">
        <f>SUM(F21:F31)/F12</f>
        <v>0.56652649034813907</v>
      </c>
      <c r="J42" s="220"/>
      <c r="N42" s="147"/>
    </row>
    <row r="43" spans="1:14">
      <c r="H43" s="186" t="s">
        <v>10</v>
      </c>
      <c r="I43" s="214">
        <f>F17/F12</f>
        <v>0.23821582783138459</v>
      </c>
      <c r="J43" s="220"/>
      <c r="N43" s="147"/>
    </row>
    <row r="44" spans="1:14">
      <c r="H44" s="186" t="s">
        <v>9</v>
      </c>
      <c r="I44" s="214">
        <f>F13/F12</f>
        <v>5.565142997927304E-2</v>
      </c>
      <c r="J44" s="220"/>
      <c r="N44" s="147"/>
    </row>
    <row r="45" spans="1:14">
      <c r="H45" s="187" t="s">
        <v>11</v>
      </c>
      <c r="I45" s="215">
        <f>F19/F12</f>
        <v>5.1179801651074358E-2</v>
      </c>
      <c r="J45" s="220"/>
      <c r="N45" s="147"/>
    </row>
    <row r="46" spans="1:14">
      <c r="G46" s="188"/>
      <c r="H46" s="32"/>
      <c r="I46" s="32"/>
      <c r="J46" s="32"/>
    </row>
    <row r="47" spans="1:14">
      <c r="G47" s="21"/>
      <c r="H47" s="32"/>
      <c r="I47" s="32"/>
      <c r="J47" s="32"/>
    </row>
    <row r="48" spans="1:14">
      <c r="G48" s="21"/>
      <c r="H48" s="32"/>
      <c r="I48" s="32"/>
      <c r="J48" s="32"/>
    </row>
    <row r="49" spans="7:10">
      <c r="G49" s="20"/>
      <c r="H49" s="32"/>
      <c r="I49" s="32"/>
      <c r="J49" s="32"/>
    </row>
    <row r="50" spans="7:10">
      <c r="G50" s="20"/>
      <c r="H50" s="32"/>
      <c r="I50" s="32"/>
      <c r="J50" s="32"/>
    </row>
    <row r="51" spans="7:10">
      <c r="G51" s="20"/>
      <c r="H51" s="32"/>
      <c r="I51" s="32"/>
      <c r="J51" s="32"/>
    </row>
    <row r="52" spans="7:10">
      <c r="G52" s="20"/>
      <c r="H52" s="32"/>
      <c r="I52" s="32"/>
      <c r="J52" s="32"/>
    </row>
    <row r="53" spans="7:10">
      <c r="G53" s="20"/>
      <c r="H53" s="32"/>
      <c r="I53" s="32"/>
      <c r="J53" s="32"/>
    </row>
    <row r="54" spans="7:10">
      <c r="G54" s="20"/>
      <c r="H54" s="32"/>
      <c r="I54" s="32"/>
      <c r="J54" s="32"/>
    </row>
    <row r="55" spans="7:10">
      <c r="G55" s="20"/>
      <c r="H55" s="32"/>
      <c r="I55" s="32"/>
      <c r="J55" s="32"/>
    </row>
    <row r="56" spans="7:10">
      <c r="G56" s="20"/>
      <c r="H56" s="32"/>
      <c r="I56" s="32"/>
      <c r="J56" s="32"/>
    </row>
    <row r="57" spans="7:10">
      <c r="G57" s="33"/>
      <c r="H57" s="32"/>
      <c r="I57" s="32"/>
    </row>
    <row r="65" spans="1:18" s="27" customFormat="1" ht="15">
      <c r="A65" s="271"/>
      <c r="B65" s="271"/>
      <c r="C65" s="271"/>
      <c r="D65" s="271"/>
      <c r="E65" s="271"/>
      <c r="F65" s="271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115" spans="1:2">
      <c r="A115" s="189"/>
      <c r="B115" s="189"/>
    </row>
    <row r="116" spans="1:2">
      <c r="A116" s="190"/>
      <c r="B116" s="190"/>
    </row>
    <row r="117" spans="1:2">
      <c r="A117" s="190"/>
      <c r="B117" s="190"/>
    </row>
    <row r="118" spans="1:2">
      <c r="A118" s="190"/>
      <c r="B118" s="190"/>
    </row>
    <row r="119" spans="1:2">
      <c r="A119" s="190"/>
      <c r="B119" s="190"/>
    </row>
    <row r="120" spans="1:2">
      <c r="A120" s="190"/>
      <c r="B120" s="190"/>
    </row>
    <row r="121" spans="1:2">
      <c r="A121" s="190"/>
      <c r="B121" s="190"/>
    </row>
    <row r="122" spans="1:2">
      <c r="A122" s="190"/>
      <c r="B122" s="190"/>
    </row>
    <row r="123" spans="1:2">
      <c r="A123" s="190"/>
      <c r="B123" s="190"/>
    </row>
    <row r="124" spans="1:2">
      <c r="A124" s="190"/>
      <c r="B124" s="190"/>
    </row>
    <row r="125" spans="1:2">
      <c r="A125" s="190"/>
      <c r="B125" s="190"/>
    </row>
    <row r="126" spans="1:2">
      <c r="A126" s="190"/>
      <c r="B126" s="190"/>
    </row>
    <row r="127" spans="1:2">
      <c r="A127" s="190"/>
      <c r="B127" s="190"/>
    </row>
    <row r="128" spans="1:2">
      <c r="A128" s="190"/>
      <c r="B128" s="190"/>
    </row>
    <row r="129" spans="1:2">
      <c r="A129" s="190"/>
      <c r="B129" s="190"/>
    </row>
    <row r="130" spans="1:2">
      <c r="A130" s="190"/>
      <c r="B130" s="190"/>
    </row>
    <row r="131" spans="1:2">
      <c r="A131" s="190"/>
      <c r="B131" s="190"/>
    </row>
  </sheetData>
  <sortState ref="G43:H46">
    <sortCondition descending="1" ref="H43:H46"/>
  </sortState>
  <mergeCells count="2">
    <mergeCell ref="A38:F38"/>
    <mergeCell ref="A65:F6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48"/>
  <sheetViews>
    <sheetView zoomScale="130" zoomScaleNormal="130" zoomScaleSheetLayoutView="40" workbookViewId="0">
      <selection activeCell="H3" sqref="H3"/>
    </sheetView>
  </sheetViews>
  <sheetFormatPr baseColWidth="10" defaultColWidth="11.5703125" defaultRowHeight="16.5" customHeight="1"/>
  <cols>
    <col min="1" max="1" width="30" style="4" customWidth="1" collapsed="1"/>
    <col min="2" max="5" width="12.28515625" style="4" customWidth="1" collapsed="1"/>
    <col min="6" max="6" width="12.28515625" style="177" customWidth="1" collapsed="1"/>
    <col min="7" max="7" width="3.28515625" style="4" customWidth="1" collapsed="1"/>
    <col min="8" max="8" width="11.5703125" style="4" collapsed="1"/>
    <col min="9" max="9" width="24.140625" style="4" customWidth="1" collapsed="1"/>
    <col min="10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>
      <c r="A1" s="1" t="s">
        <v>152</v>
      </c>
      <c r="B1" s="2"/>
      <c r="C1" s="2"/>
      <c r="D1" s="2"/>
      <c r="E1" s="2"/>
      <c r="F1" s="2"/>
    </row>
    <row r="2" spans="1:12" ht="14.1" customHeight="1">
      <c r="A2" s="61"/>
      <c r="B2" s="38"/>
      <c r="C2" s="38"/>
      <c r="D2" s="38"/>
      <c r="E2" s="38"/>
      <c r="F2" s="38"/>
      <c r="H2" s="180" t="s">
        <v>181</v>
      </c>
    </row>
    <row r="3" spans="1:12" ht="14.1" customHeight="1">
      <c r="A3" s="42" t="s">
        <v>161</v>
      </c>
      <c r="B3" s="38"/>
      <c r="C3" s="38"/>
      <c r="D3" s="38"/>
      <c r="E3" s="38"/>
      <c r="F3" s="38"/>
    </row>
    <row r="4" spans="1:12" ht="14.1" customHeight="1">
      <c r="A4" s="5"/>
    </row>
    <row r="5" spans="1:12" ht="14.1" customHeight="1">
      <c r="A5" s="112"/>
      <c r="B5" s="12">
        <v>2019</v>
      </c>
      <c r="C5" s="12">
        <v>2020</v>
      </c>
      <c r="D5" s="12">
        <v>2021</v>
      </c>
      <c r="E5" s="12">
        <v>2022</v>
      </c>
      <c r="F5" s="12">
        <v>2023</v>
      </c>
    </row>
    <row r="6" spans="1:12" ht="14.1" customHeight="1">
      <c r="A6" s="8"/>
      <c r="B6" s="90"/>
      <c r="C6" s="90"/>
      <c r="D6" s="90"/>
      <c r="E6" s="90"/>
      <c r="F6" s="90"/>
    </row>
    <row r="7" spans="1:12" ht="14.1" customHeight="1">
      <c r="A7" s="95" t="s">
        <v>109</v>
      </c>
      <c r="B7" s="210">
        <v>621</v>
      </c>
      <c r="C7" s="210">
        <v>423</v>
      </c>
      <c r="D7" s="127">
        <v>1506</v>
      </c>
      <c r="E7" s="127">
        <v>901</v>
      </c>
      <c r="F7" s="127">
        <v>808</v>
      </c>
      <c r="H7"/>
      <c r="I7"/>
      <c r="K7" s="60"/>
    </row>
    <row r="8" spans="1:12" ht="14.1" customHeight="1">
      <c r="A8" s="95"/>
      <c r="B8" s="127"/>
      <c r="C8" s="127"/>
      <c r="D8" s="127"/>
      <c r="E8" s="127"/>
      <c r="F8" s="127"/>
      <c r="H8"/>
      <c r="I8"/>
      <c r="K8" s="60"/>
    </row>
    <row r="9" spans="1:12" ht="14.1" customHeight="1">
      <c r="A9" s="95" t="s">
        <v>110</v>
      </c>
      <c r="B9" s="140"/>
      <c r="C9" s="140"/>
      <c r="D9" s="140"/>
      <c r="E9" s="140"/>
      <c r="F9" s="140"/>
      <c r="H9"/>
      <c r="I9"/>
      <c r="K9" s="60"/>
    </row>
    <row r="10" spans="1:12" ht="14.1" customHeight="1">
      <c r="A10" s="141" t="s">
        <v>111</v>
      </c>
      <c r="B10" s="210">
        <v>290</v>
      </c>
      <c r="C10" s="210">
        <v>59</v>
      </c>
      <c r="D10" s="127">
        <v>162</v>
      </c>
      <c r="E10" s="127">
        <v>39</v>
      </c>
      <c r="F10" s="127">
        <v>13</v>
      </c>
      <c r="H10"/>
      <c r="I10"/>
      <c r="K10" s="60"/>
    </row>
    <row r="11" spans="1:12" ht="14.1" customHeight="1">
      <c r="A11" s="141" t="s">
        <v>112</v>
      </c>
      <c r="B11" s="210">
        <v>331</v>
      </c>
      <c r="C11" s="210">
        <v>364</v>
      </c>
      <c r="D11" s="127">
        <v>1344</v>
      </c>
      <c r="E11" s="127">
        <v>862</v>
      </c>
      <c r="F11" s="127">
        <v>795</v>
      </c>
      <c r="H11"/>
      <c r="I11"/>
      <c r="K11" s="60"/>
    </row>
    <row r="12" spans="1:12" ht="14.1" customHeight="1">
      <c r="A12" s="116" t="s">
        <v>106</v>
      </c>
      <c r="B12" s="208">
        <v>173</v>
      </c>
      <c r="C12" s="208">
        <v>216</v>
      </c>
      <c r="D12" s="140">
        <v>972</v>
      </c>
      <c r="E12" s="140">
        <v>596</v>
      </c>
      <c r="F12" s="140">
        <v>543</v>
      </c>
      <c r="H12" s="177"/>
      <c r="I12" s="60"/>
      <c r="J12" s="177"/>
      <c r="K12" s="177"/>
      <c r="L12" s="177"/>
    </row>
    <row r="13" spans="1:12" ht="14.1" customHeight="1">
      <c r="A13" s="141"/>
      <c r="B13" s="162"/>
      <c r="C13" s="162"/>
      <c r="D13" s="162"/>
      <c r="E13" s="162"/>
      <c r="F13" s="162"/>
      <c r="H13"/>
      <c r="I13"/>
      <c r="J13" s="177"/>
      <c r="K13" s="177"/>
      <c r="L13" s="177"/>
    </row>
    <row r="14" spans="1:12" ht="14.1" customHeight="1">
      <c r="A14" s="142" t="s">
        <v>113</v>
      </c>
      <c r="B14" s="162"/>
      <c r="C14" s="162"/>
      <c r="D14" s="162"/>
      <c r="E14" s="162"/>
      <c r="F14" s="162"/>
      <c r="H14"/>
      <c r="I14"/>
      <c r="J14" s="177"/>
      <c r="K14" s="177"/>
      <c r="L14" s="177"/>
    </row>
    <row r="15" spans="1:12" ht="14.1" customHeight="1">
      <c r="A15" s="141" t="s">
        <v>114</v>
      </c>
      <c r="B15" s="212">
        <v>594</v>
      </c>
      <c r="C15" s="212">
        <v>391</v>
      </c>
      <c r="D15" s="131">
        <v>1277</v>
      </c>
      <c r="E15" s="131">
        <v>749</v>
      </c>
      <c r="F15" s="131">
        <v>711</v>
      </c>
      <c r="H15"/>
      <c r="I15"/>
      <c r="J15" s="177"/>
      <c r="K15" s="177"/>
      <c r="L15" s="177"/>
    </row>
    <row r="16" spans="1:12" ht="14.1" customHeight="1">
      <c r="A16" s="141" t="s">
        <v>115</v>
      </c>
      <c r="B16" s="212">
        <v>12</v>
      </c>
      <c r="C16" s="212">
        <v>2</v>
      </c>
      <c r="D16" s="131">
        <v>28</v>
      </c>
      <c r="E16" s="131">
        <v>4</v>
      </c>
      <c r="F16" s="131">
        <v>5</v>
      </c>
      <c r="H16"/>
      <c r="I16"/>
      <c r="J16" s="177"/>
      <c r="K16" s="177"/>
      <c r="L16" s="177"/>
    </row>
    <row r="17" spans="1:12" ht="14.1" customHeight="1">
      <c r="A17" s="141" t="s">
        <v>116</v>
      </c>
      <c r="B17" s="212">
        <v>15</v>
      </c>
      <c r="C17" s="212">
        <v>30</v>
      </c>
      <c r="D17" s="131">
        <v>191</v>
      </c>
      <c r="E17" s="131">
        <v>148</v>
      </c>
      <c r="F17" s="131">
        <v>92</v>
      </c>
      <c r="H17"/>
      <c r="I17"/>
      <c r="J17" s="177"/>
      <c r="K17" s="177"/>
      <c r="L17" s="177"/>
    </row>
    <row r="18" spans="1:12" ht="14.1" customHeight="1">
      <c r="A18" s="141"/>
      <c r="B18" s="15"/>
      <c r="C18" s="140"/>
      <c r="D18" s="140"/>
      <c r="E18" s="140"/>
      <c r="F18" s="140"/>
      <c r="H18" s="177"/>
      <c r="I18" s="177"/>
      <c r="J18" s="177"/>
      <c r="K18" s="177"/>
      <c r="L18" s="177"/>
    </row>
    <row r="19" spans="1:12" ht="14.1" customHeight="1">
      <c r="A19" s="28" t="s">
        <v>108</v>
      </c>
      <c r="B19" s="29"/>
      <c r="C19" s="148"/>
      <c r="D19" s="148"/>
      <c r="E19" s="148"/>
      <c r="F19" s="148"/>
      <c r="H19" s="177"/>
      <c r="I19" s="177"/>
      <c r="J19" s="177"/>
      <c r="K19" s="177"/>
      <c r="L19" s="177"/>
    </row>
    <row r="20" spans="1:12" ht="14.1" customHeight="1">
      <c r="A20" s="61"/>
      <c r="D20" s="121"/>
      <c r="E20" s="121"/>
      <c r="F20" s="121"/>
      <c r="H20" s="177"/>
    </row>
    <row r="21" spans="1:12" ht="16.5" customHeight="1">
      <c r="D21" s="121"/>
      <c r="E21" s="121"/>
      <c r="F21" s="121"/>
      <c r="H21" s="177"/>
    </row>
    <row r="22" spans="1:12" ht="16.5" customHeight="1">
      <c r="D22" s="121"/>
      <c r="E22" s="121"/>
      <c r="F22" s="121"/>
      <c r="H22" s="177"/>
    </row>
    <row r="23" spans="1:12" ht="16.5" customHeight="1">
      <c r="D23" s="121"/>
      <c r="E23" s="121"/>
      <c r="F23" s="121"/>
      <c r="H23" s="177"/>
    </row>
    <row r="24" spans="1:12" ht="14.1" customHeight="1">
      <c r="A24" s="42" t="s">
        <v>162</v>
      </c>
      <c r="B24" s="38"/>
      <c r="C24" s="38"/>
      <c r="D24" s="146"/>
      <c r="E24" s="146"/>
      <c r="F24" s="146"/>
      <c r="H24" s="177"/>
    </row>
    <row r="25" spans="1:12" ht="14.1" customHeight="1">
      <c r="A25" s="5"/>
      <c r="D25" s="121"/>
      <c r="E25" s="121"/>
      <c r="F25" s="121"/>
      <c r="H25" s="177"/>
    </row>
    <row r="26" spans="1:12" ht="14.1" customHeight="1">
      <c r="A26" s="112"/>
      <c r="B26" s="12">
        <v>2019</v>
      </c>
      <c r="C26" s="12">
        <v>2020</v>
      </c>
      <c r="D26" s="12">
        <v>2021</v>
      </c>
      <c r="E26" s="12">
        <v>2022</v>
      </c>
      <c r="F26" s="12">
        <v>2023</v>
      </c>
      <c r="H26" s="177"/>
    </row>
    <row r="27" spans="1:12" ht="14.1" customHeight="1">
      <c r="A27" s="8"/>
      <c r="B27" s="90"/>
      <c r="C27" s="90"/>
      <c r="D27" s="90"/>
      <c r="E27" s="90"/>
      <c r="F27" s="4"/>
      <c r="H27" s="177"/>
    </row>
    <row r="28" spans="1:12" ht="14.1" customHeight="1">
      <c r="A28" s="95" t="s">
        <v>117</v>
      </c>
      <c r="B28" s="140">
        <v>4290</v>
      </c>
      <c r="C28" s="140">
        <v>3426</v>
      </c>
      <c r="D28" s="140">
        <v>4602</v>
      </c>
      <c r="E28" s="140">
        <v>5376</v>
      </c>
      <c r="F28" s="140">
        <v>4886</v>
      </c>
      <c r="H28"/>
      <c r="I28"/>
      <c r="K28" s="60"/>
    </row>
    <row r="29" spans="1:12" ht="14.1" customHeight="1">
      <c r="A29" s="95"/>
      <c r="B29" s="127"/>
      <c r="C29" s="127"/>
      <c r="D29" s="127"/>
      <c r="E29" s="127"/>
      <c r="F29" s="140"/>
      <c r="H29"/>
      <c r="I29"/>
      <c r="K29" s="60"/>
    </row>
    <row r="30" spans="1:12" ht="14.1" customHeight="1">
      <c r="A30" s="95" t="s">
        <v>110</v>
      </c>
      <c r="B30" s="121"/>
      <c r="C30" s="121"/>
      <c r="D30" s="121"/>
      <c r="E30" s="121"/>
      <c r="F30" s="140"/>
      <c r="H30"/>
      <c r="I30"/>
      <c r="K30" s="60"/>
    </row>
    <row r="31" spans="1:12" ht="14.1" customHeight="1">
      <c r="A31" s="141" t="s">
        <v>111</v>
      </c>
      <c r="B31" s="208">
        <v>140</v>
      </c>
      <c r="C31" s="208">
        <v>163</v>
      </c>
      <c r="D31" s="208">
        <v>110</v>
      </c>
      <c r="E31" s="208">
        <v>148</v>
      </c>
      <c r="F31" s="140">
        <v>120</v>
      </c>
      <c r="H31"/>
      <c r="I31"/>
      <c r="K31" s="60"/>
    </row>
    <row r="32" spans="1:12" ht="14.1" customHeight="1">
      <c r="A32" s="141" t="s">
        <v>112</v>
      </c>
      <c r="B32" s="140">
        <v>4150</v>
      </c>
      <c r="C32" s="140">
        <v>3263</v>
      </c>
      <c r="D32" s="140">
        <v>4492</v>
      </c>
      <c r="E32" s="140">
        <v>5228</v>
      </c>
      <c r="F32" s="140">
        <v>4766</v>
      </c>
      <c r="H32"/>
      <c r="I32"/>
      <c r="K32" s="60"/>
    </row>
    <row r="33" spans="1:13" ht="14.1" customHeight="1">
      <c r="A33" s="116" t="s">
        <v>106</v>
      </c>
      <c r="B33" s="127">
        <v>2608</v>
      </c>
      <c r="C33" s="127">
        <v>2214</v>
      </c>
      <c r="D33" s="127">
        <v>2907</v>
      </c>
      <c r="E33" s="127">
        <v>3242</v>
      </c>
      <c r="F33" s="140">
        <v>3200</v>
      </c>
      <c r="H33"/>
      <c r="I33"/>
      <c r="J33" s="60"/>
      <c r="K33" s="60"/>
      <c r="L33" s="60"/>
      <c r="M33" s="60"/>
    </row>
    <row r="34" spans="1:13" ht="14.1" customHeight="1">
      <c r="A34" s="116" t="s">
        <v>107</v>
      </c>
      <c r="B34" s="210">
        <v>104</v>
      </c>
      <c r="C34" s="210">
        <v>107</v>
      </c>
      <c r="D34" s="210">
        <v>112</v>
      </c>
      <c r="E34" s="210">
        <v>110</v>
      </c>
      <c r="F34" s="140">
        <v>143</v>
      </c>
      <c r="H34" s="177"/>
      <c r="I34" s="60"/>
      <c r="J34" s="60"/>
      <c r="K34" s="60"/>
      <c r="L34" s="60"/>
      <c r="M34" s="60"/>
    </row>
    <row r="35" spans="1:13" ht="14.1" customHeight="1">
      <c r="A35" s="116" t="s">
        <v>118</v>
      </c>
      <c r="B35" s="127">
        <v>1438</v>
      </c>
      <c r="C35" s="127">
        <v>942</v>
      </c>
      <c r="D35" s="127">
        <v>1473</v>
      </c>
      <c r="E35" s="127">
        <v>1876</v>
      </c>
      <c r="F35" s="140">
        <v>1423</v>
      </c>
      <c r="H35" s="177"/>
      <c r="I35" s="60"/>
      <c r="J35" s="60"/>
      <c r="K35" s="60"/>
      <c r="L35" s="60"/>
      <c r="M35" s="60"/>
    </row>
    <row r="36" spans="1:13" ht="14.1" customHeight="1">
      <c r="A36" s="141"/>
      <c r="B36" s="140"/>
      <c r="C36" s="140"/>
      <c r="D36" s="140"/>
      <c r="E36" s="140"/>
      <c r="F36" s="160"/>
      <c r="H36" s="177"/>
      <c r="I36" s="60"/>
      <c r="J36" s="60"/>
      <c r="L36" s="60"/>
      <c r="M36" s="60"/>
    </row>
    <row r="37" spans="1:13" ht="14.1" customHeight="1">
      <c r="A37" s="142" t="s">
        <v>119</v>
      </c>
      <c r="B37" s="140"/>
      <c r="C37" s="140"/>
      <c r="D37" s="140"/>
      <c r="E37" s="140"/>
      <c r="F37" s="160"/>
      <c r="H37" s="177"/>
      <c r="I37" s="60"/>
      <c r="J37" s="60"/>
      <c r="K37" s="60"/>
      <c r="L37" s="60"/>
    </row>
    <row r="38" spans="1:13" ht="14.1" customHeight="1">
      <c r="A38" s="141" t="s">
        <v>120</v>
      </c>
      <c r="B38" s="127">
        <v>3406</v>
      </c>
      <c r="C38" s="127">
        <v>2545</v>
      </c>
      <c r="D38" s="127">
        <v>3276</v>
      </c>
      <c r="E38" s="127">
        <v>3888</v>
      </c>
      <c r="F38" s="140">
        <v>3634</v>
      </c>
      <c r="H38" s="177"/>
    </row>
    <row r="39" spans="1:13" ht="14.1" customHeight="1">
      <c r="A39" s="141" t="s">
        <v>121</v>
      </c>
      <c r="B39" s="211" t="s">
        <v>40</v>
      </c>
      <c r="C39" s="211" t="s">
        <v>40</v>
      </c>
      <c r="D39" s="211" t="s">
        <v>40</v>
      </c>
      <c r="E39" s="211" t="s">
        <v>40</v>
      </c>
      <c r="F39" s="211" t="s">
        <v>40</v>
      </c>
      <c r="H39" s="177"/>
    </row>
    <row r="40" spans="1:13" ht="14.1" customHeight="1">
      <c r="A40" s="141" t="s">
        <v>122</v>
      </c>
      <c r="B40" s="127">
        <v>884</v>
      </c>
      <c r="C40" s="127">
        <v>881</v>
      </c>
      <c r="D40" s="127">
        <v>1326</v>
      </c>
      <c r="E40" s="127">
        <v>1488</v>
      </c>
      <c r="F40" s="140">
        <v>1252</v>
      </c>
      <c r="H40" s="177"/>
    </row>
    <row r="41" spans="1:13" ht="14.1" customHeight="1">
      <c r="A41" s="141"/>
      <c r="B41" s="15"/>
      <c r="C41" s="140"/>
      <c r="D41" s="140"/>
      <c r="E41" s="140"/>
      <c r="F41" s="260"/>
      <c r="H41" s="177"/>
      <c r="I41" s="60"/>
      <c r="J41" s="60"/>
      <c r="K41" s="60"/>
      <c r="L41" s="60"/>
      <c r="M41" s="60"/>
    </row>
    <row r="42" spans="1:13" ht="14.1" customHeight="1">
      <c r="A42" s="28" t="s">
        <v>108</v>
      </c>
      <c r="B42" s="29"/>
      <c r="C42" s="29"/>
      <c r="D42" s="29"/>
      <c r="E42" s="29"/>
      <c r="F42" s="29"/>
      <c r="H42" s="177"/>
    </row>
    <row r="43" spans="1:13" ht="14.1" customHeight="1">
      <c r="A43" s="61"/>
      <c r="H43" s="177"/>
      <c r="I43" s="60"/>
      <c r="J43" s="60"/>
      <c r="K43" s="60"/>
    </row>
    <row r="44" spans="1:13" ht="16.5" customHeight="1">
      <c r="H44" s="177"/>
    </row>
    <row r="45" spans="1:13" ht="16.5" customHeight="1">
      <c r="H45" s="177"/>
    </row>
    <row r="46" spans="1:13" ht="16.5" customHeight="1">
      <c r="H46" s="177"/>
    </row>
    <row r="47" spans="1:13" ht="16.5" customHeight="1">
      <c r="H47" s="177"/>
    </row>
    <row r="48" spans="1:13" ht="16.5" customHeight="1">
      <c r="H48" s="177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50"/>
  <sheetViews>
    <sheetView zoomScale="145" zoomScaleNormal="145" zoomScaleSheetLayoutView="40" workbookViewId="0">
      <selection activeCell="H3" sqref="H3"/>
    </sheetView>
  </sheetViews>
  <sheetFormatPr baseColWidth="10" defaultColWidth="11.5703125" defaultRowHeight="16.5" customHeight="1"/>
  <cols>
    <col min="1" max="1" width="35.140625" style="4" customWidth="1" collapsed="1"/>
    <col min="2" max="6" width="11.28515625" style="4" customWidth="1" collapsed="1"/>
    <col min="7" max="7" width="2.85546875" style="4" customWidth="1" collapsed="1"/>
    <col min="8" max="8" width="11.5703125" style="4" collapsed="1"/>
    <col min="9" max="15" width="11.5703125" style="4"/>
    <col min="16" max="16384" width="11.5703125" style="4" collapsed="1"/>
  </cols>
  <sheetData>
    <row r="1" spans="1:10" ht="14.1" customHeight="1" thickBot="1">
      <c r="A1" s="1" t="s">
        <v>152</v>
      </c>
      <c r="B1" s="2"/>
      <c r="C1" s="2"/>
      <c r="D1" s="2"/>
      <c r="E1" s="2"/>
      <c r="F1" s="2"/>
    </row>
    <row r="2" spans="1:10" ht="14.1" customHeight="1">
      <c r="A2" s="53"/>
      <c r="B2" s="7"/>
      <c r="C2" s="7"/>
      <c r="D2" s="7"/>
      <c r="E2" s="7"/>
      <c r="F2" s="7"/>
      <c r="H2" s="180" t="s">
        <v>181</v>
      </c>
    </row>
    <row r="3" spans="1:10" ht="14.1" customHeight="1">
      <c r="A3" s="53" t="s">
        <v>155</v>
      </c>
      <c r="B3" s="7"/>
      <c r="C3" s="7"/>
      <c r="D3" s="7"/>
      <c r="E3" s="7"/>
      <c r="F3" s="7"/>
    </row>
    <row r="4" spans="1:10" ht="14.1" customHeight="1">
      <c r="A4" s="53"/>
      <c r="B4" s="7"/>
      <c r="C4" s="7"/>
      <c r="D4" s="7"/>
      <c r="E4" s="7"/>
      <c r="F4" s="7"/>
    </row>
    <row r="5" spans="1:10" ht="14.1" customHeight="1">
      <c r="A5" s="42" t="s">
        <v>145</v>
      </c>
      <c r="B5" s="38"/>
      <c r="C5" s="38"/>
      <c r="D5" s="38"/>
      <c r="E5" s="38"/>
      <c r="F5" s="38"/>
    </row>
    <row r="6" spans="1:10" ht="14.1" customHeight="1">
      <c r="A6" s="5"/>
    </row>
    <row r="7" spans="1:10" ht="14.1" customHeight="1">
      <c r="A7" s="1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  <c r="H7" s="177"/>
    </row>
    <row r="8" spans="1:10" ht="14.1" customHeight="1">
      <c r="A8" s="8"/>
      <c r="B8" s="13"/>
      <c r="C8" s="13"/>
      <c r="D8" s="13"/>
      <c r="E8" s="13"/>
      <c r="F8" s="13"/>
      <c r="H8" s="177"/>
      <c r="I8" s="177"/>
      <c r="J8" s="177"/>
    </row>
    <row r="9" spans="1:10" ht="14.1" customHeight="1">
      <c r="A9" s="95" t="s">
        <v>204</v>
      </c>
      <c r="B9" s="140">
        <v>23642</v>
      </c>
      <c r="C9" s="140">
        <v>18544</v>
      </c>
      <c r="D9" s="140">
        <v>23346</v>
      </c>
      <c r="E9" s="140">
        <v>23626</v>
      </c>
      <c r="F9" s="140">
        <v>20715</v>
      </c>
      <c r="G9"/>
      <c r="H9"/>
      <c r="I9"/>
      <c r="J9" s="177"/>
    </row>
    <row r="10" spans="1:10" ht="14.1" customHeight="1">
      <c r="A10" s="141" t="s">
        <v>111</v>
      </c>
      <c r="B10" s="140">
        <v>7740</v>
      </c>
      <c r="C10" s="140">
        <v>6640</v>
      </c>
      <c r="D10" s="140">
        <v>7908</v>
      </c>
      <c r="E10" s="140">
        <v>7285</v>
      </c>
      <c r="F10" s="140">
        <v>7001</v>
      </c>
      <c r="G10"/>
      <c r="H10"/>
      <c r="I10"/>
      <c r="J10" s="177"/>
    </row>
    <row r="11" spans="1:10" ht="14.1" customHeight="1">
      <c r="A11" s="141" t="s">
        <v>112</v>
      </c>
      <c r="B11" s="140">
        <v>15902</v>
      </c>
      <c r="C11" s="140">
        <v>11904</v>
      </c>
      <c r="D11" s="140">
        <v>15438</v>
      </c>
      <c r="E11" s="140">
        <v>16341</v>
      </c>
      <c r="F11" s="140">
        <v>13714</v>
      </c>
      <c r="G11"/>
      <c r="H11"/>
      <c r="I11"/>
    </row>
    <row r="12" spans="1:10" ht="14.1" customHeight="1">
      <c r="A12" s="116" t="s">
        <v>106</v>
      </c>
      <c r="B12" s="140">
        <v>8007</v>
      </c>
      <c r="C12" s="140">
        <v>6256</v>
      </c>
      <c r="D12" s="140">
        <v>7998</v>
      </c>
      <c r="E12" s="140">
        <v>8602</v>
      </c>
      <c r="F12" s="140">
        <v>7237</v>
      </c>
      <c r="G12"/>
      <c r="H12"/>
      <c r="I12"/>
    </row>
    <row r="13" spans="1:10" ht="14.1" customHeight="1">
      <c r="A13" s="116" t="s">
        <v>107</v>
      </c>
      <c r="B13" s="140">
        <v>666</v>
      </c>
      <c r="C13" s="140">
        <v>655</v>
      </c>
      <c r="D13" s="140">
        <v>763</v>
      </c>
      <c r="E13" s="140">
        <v>849</v>
      </c>
      <c r="F13" s="140">
        <v>672</v>
      </c>
      <c r="G13"/>
      <c r="H13"/>
      <c r="I13"/>
    </row>
    <row r="14" spans="1:10" ht="14.1" customHeight="1">
      <c r="A14" s="116" t="s">
        <v>123</v>
      </c>
      <c r="B14" s="140">
        <v>7229</v>
      </c>
      <c r="C14" s="140">
        <v>4993</v>
      </c>
      <c r="D14" s="140">
        <v>6677</v>
      </c>
      <c r="E14" s="140">
        <v>6890</v>
      </c>
      <c r="F14" s="140">
        <v>5805</v>
      </c>
      <c r="G14"/>
      <c r="H14"/>
      <c r="I14"/>
    </row>
    <row r="15" spans="1:10" ht="14.1" customHeight="1">
      <c r="A15" s="142" t="s">
        <v>124</v>
      </c>
      <c r="B15" s="140"/>
      <c r="C15" s="140"/>
      <c r="D15" s="140"/>
      <c r="E15" s="140"/>
      <c r="F15" s="140"/>
      <c r="G15"/>
      <c r="H15"/>
      <c r="I15"/>
    </row>
    <row r="16" spans="1:10" ht="14.1" customHeight="1">
      <c r="A16" s="141" t="s">
        <v>111</v>
      </c>
      <c r="B16" s="140">
        <v>7740</v>
      </c>
      <c r="C16" s="140">
        <v>6640</v>
      </c>
      <c r="D16" s="140">
        <v>7908</v>
      </c>
      <c r="E16" s="140">
        <v>7285</v>
      </c>
      <c r="F16" s="140">
        <v>7001</v>
      </c>
      <c r="G16"/>
      <c r="H16"/>
      <c r="I16"/>
    </row>
    <row r="17" spans="1:13" ht="14.1" customHeight="1">
      <c r="A17" s="143" t="s">
        <v>125</v>
      </c>
      <c r="B17" s="140">
        <v>3212</v>
      </c>
      <c r="C17" s="140">
        <v>2579</v>
      </c>
      <c r="D17" s="140">
        <v>2889</v>
      </c>
      <c r="E17" s="140">
        <v>2604</v>
      </c>
      <c r="F17" s="140">
        <v>2606</v>
      </c>
      <c r="G17"/>
      <c r="H17"/>
      <c r="I17"/>
      <c r="J17" s="60"/>
      <c r="K17" s="60"/>
      <c r="L17" s="60"/>
      <c r="M17" s="60"/>
    </row>
    <row r="18" spans="1:13" ht="14.1" customHeight="1">
      <c r="A18" s="143" t="s">
        <v>126</v>
      </c>
      <c r="B18" s="140">
        <v>365</v>
      </c>
      <c r="C18" s="140">
        <v>324</v>
      </c>
      <c r="D18" s="140">
        <v>269</v>
      </c>
      <c r="E18" s="140">
        <v>288</v>
      </c>
      <c r="F18" s="140">
        <v>197</v>
      </c>
      <c r="G18"/>
      <c r="H18"/>
      <c r="I18"/>
      <c r="J18" s="60"/>
      <c r="K18" s="60"/>
      <c r="L18" s="60"/>
      <c r="M18" s="60"/>
    </row>
    <row r="19" spans="1:13" ht="14.1" customHeight="1">
      <c r="A19" s="143" t="s">
        <v>127</v>
      </c>
      <c r="B19" s="140">
        <v>106</v>
      </c>
      <c r="C19" s="140">
        <v>71</v>
      </c>
      <c r="D19" s="140">
        <v>92</v>
      </c>
      <c r="E19" s="140">
        <v>84</v>
      </c>
      <c r="F19" s="140">
        <v>91</v>
      </c>
      <c r="G19"/>
      <c r="H19"/>
      <c r="I19"/>
    </row>
    <row r="20" spans="1:13" ht="14.1" customHeight="1">
      <c r="A20" s="143" t="s">
        <v>128</v>
      </c>
      <c r="B20" s="140">
        <v>2691</v>
      </c>
      <c r="C20" s="140">
        <v>2360</v>
      </c>
      <c r="D20" s="140">
        <v>2905</v>
      </c>
      <c r="E20" s="140">
        <v>3015</v>
      </c>
      <c r="F20" s="140">
        <v>3040</v>
      </c>
      <c r="G20"/>
      <c r="H20"/>
      <c r="I20"/>
    </row>
    <row r="21" spans="1:13" ht="14.1" customHeight="1">
      <c r="A21" s="143" t="s">
        <v>4</v>
      </c>
      <c r="B21" s="140">
        <v>1366</v>
      </c>
      <c r="C21" s="140">
        <v>1306</v>
      </c>
      <c r="D21" s="140">
        <v>1753</v>
      </c>
      <c r="E21" s="140">
        <v>1294</v>
      </c>
      <c r="F21" s="140">
        <v>1067</v>
      </c>
      <c r="G21"/>
      <c r="H21"/>
      <c r="I21"/>
      <c r="J21" s="60"/>
      <c r="K21" s="60"/>
      <c r="L21" s="60"/>
      <c r="M21" s="60"/>
    </row>
    <row r="22" spans="1:13" ht="14.1" customHeight="1">
      <c r="A22" s="141" t="s">
        <v>112</v>
      </c>
      <c r="B22" s="140">
        <v>15902</v>
      </c>
      <c r="C22" s="140">
        <v>11904</v>
      </c>
      <c r="D22" s="140">
        <v>15438</v>
      </c>
      <c r="E22" s="140">
        <v>16341</v>
      </c>
      <c r="F22" s="140">
        <v>13714</v>
      </c>
      <c r="G22" s="160"/>
      <c r="H22" s="60"/>
      <c r="I22" s="60"/>
      <c r="J22" s="60"/>
      <c r="K22" s="60"/>
      <c r="L22" s="60"/>
      <c r="M22" s="60"/>
    </row>
    <row r="23" spans="1:13" ht="14.1" customHeight="1">
      <c r="A23" s="143" t="s">
        <v>125</v>
      </c>
      <c r="B23" s="140">
        <v>7458</v>
      </c>
      <c r="C23" s="140">
        <v>6072</v>
      </c>
      <c r="D23" s="140">
        <v>8718</v>
      </c>
      <c r="E23" s="140">
        <v>9465</v>
      </c>
      <c r="F23" s="140">
        <v>7767</v>
      </c>
      <c r="G23" s="160"/>
      <c r="H23" s="177"/>
    </row>
    <row r="24" spans="1:13" ht="14.1" customHeight="1">
      <c r="A24" s="143" t="s">
        <v>126</v>
      </c>
      <c r="B24" s="140">
        <v>533</v>
      </c>
      <c r="C24" s="140">
        <v>502</v>
      </c>
      <c r="D24" s="140">
        <v>478</v>
      </c>
      <c r="E24" s="140">
        <v>445</v>
      </c>
      <c r="F24" s="140">
        <v>348</v>
      </c>
      <c r="G24" s="160"/>
      <c r="H24" s="60"/>
      <c r="I24" s="60"/>
      <c r="J24" s="60"/>
      <c r="K24" s="60"/>
      <c r="L24" s="60"/>
      <c r="M24" s="60"/>
    </row>
    <row r="25" spans="1:13" ht="14.1" customHeight="1">
      <c r="A25" s="143" t="s">
        <v>127</v>
      </c>
      <c r="B25" s="140">
        <v>42</v>
      </c>
      <c r="C25" s="140">
        <v>35</v>
      </c>
      <c r="D25" s="140">
        <v>23</v>
      </c>
      <c r="E25" s="140">
        <v>12</v>
      </c>
      <c r="F25" s="140">
        <v>19</v>
      </c>
      <c r="G25" s="160"/>
      <c r="H25" s="60"/>
      <c r="I25" s="60"/>
      <c r="J25" s="60"/>
      <c r="K25" s="60"/>
      <c r="L25" s="60"/>
      <c r="M25" s="60"/>
    </row>
    <row r="26" spans="1:13" ht="14.1" customHeight="1">
      <c r="A26" s="143" t="s">
        <v>128</v>
      </c>
      <c r="B26" s="140">
        <v>3294</v>
      </c>
      <c r="C26" s="140">
        <v>2744</v>
      </c>
      <c r="D26" s="140">
        <v>3585</v>
      </c>
      <c r="E26" s="140">
        <v>3720</v>
      </c>
      <c r="F26" s="140">
        <v>3469</v>
      </c>
      <c r="G26" s="160"/>
      <c r="H26" s="60"/>
    </row>
    <row r="27" spans="1:13" ht="14.1" customHeight="1">
      <c r="A27" s="143" t="s">
        <v>4</v>
      </c>
      <c r="B27" s="140">
        <v>4575</v>
      </c>
      <c r="C27" s="140">
        <v>2551</v>
      </c>
      <c r="D27" s="140">
        <v>2634</v>
      </c>
      <c r="E27" s="140">
        <v>2699</v>
      </c>
      <c r="F27" s="140">
        <v>2111</v>
      </c>
      <c r="G27" s="160"/>
      <c r="H27" s="60"/>
    </row>
    <row r="28" spans="1:13" ht="14.1" customHeight="1">
      <c r="A28" s="115" t="s">
        <v>106</v>
      </c>
      <c r="B28" s="140">
        <v>8007</v>
      </c>
      <c r="C28" s="140">
        <v>6256</v>
      </c>
      <c r="D28" s="140">
        <v>7998</v>
      </c>
      <c r="E28" s="140">
        <v>8602</v>
      </c>
      <c r="F28" s="140">
        <v>7237</v>
      </c>
      <c r="G28" s="160"/>
      <c r="H28" s="169"/>
      <c r="I28"/>
      <c r="J28"/>
      <c r="K28"/>
      <c r="L28"/>
      <c r="M28"/>
    </row>
    <row r="29" spans="1:13" ht="14.1" customHeight="1">
      <c r="A29" s="144" t="s">
        <v>125</v>
      </c>
      <c r="B29" s="140">
        <v>3716</v>
      </c>
      <c r="C29" s="140">
        <v>3214</v>
      </c>
      <c r="D29" s="140">
        <v>4433</v>
      </c>
      <c r="E29" s="140">
        <v>4966</v>
      </c>
      <c r="F29" s="140">
        <v>4048</v>
      </c>
      <c r="G29" s="160"/>
      <c r="H29"/>
      <c r="I29"/>
      <c r="J29"/>
      <c r="K29"/>
      <c r="L29"/>
      <c r="M29"/>
    </row>
    <row r="30" spans="1:13" ht="14.1" customHeight="1">
      <c r="A30" s="144" t="s">
        <v>126</v>
      </c>
      <c r="B30" s="140">
        <v>256</v>
      </c>
      <c r="C30" s="140">
        <v>263</v>
      </c>
      <c r="D30" s="140">
        <v>240</v>
      </c>
      <c r="E30" s="140">
        <v>229</v>
      </c>
      <c r="F30" s="140">
        <v>183</v>
      </c>
      <c r="G30" s="160"/>
      <c r="H30"/>
      <c r="I30"/>
      <c r="J30"/>
      <c r="K30"/>
      <c r="L30"/>
      <c r="M30"/>
    </row>
    <row r="31" spans="1:13" ht="14.1" customHeight="1">
      <c r="A31" s="144" t="s">
        <v>127</v>
      </c>
      <c r="B31" s="140">
        <v>7</v>
      </c>
      <c r="C31" s="140">
        <v>9</v>
      </c>
      <c r="D31" s="140">
        <v>10</v>
      </c>
      <c r="E31" s="140">
        <v>2</v>
      </c>
      <c r="F31" s="140">
        <v>4</v>
      </c>
      <c r="G31" s="160"/>
      <c r="H31"/>
      <c r="I31"/>
      <c r="J31"/>
      <c r="K31"/>
      <c r="L31"/>
      <c r="M31"/>
    </row>
    <row r="32" spans="1:13" ht="14.1" customHeight="1">
      <c r="A32" s="144" t="s">
        <v>128</v>
      </c>
      <c r="B32" s="140">
        <v>1832</v>
      </c>
      <c r="C32" s="140">
        <v>1614</v>
      </c>
      <c r="D32" s="140">
        <v>2011</v>
      </c>
      <c r="E32" s="140">
        <v>2098</v>
      </c>
      <c r="F32" s="140">
        <v>2005</v>
      </c>
      <c r="G32" s="160"/>
      <c r="H32"/>
      <c r="I32"/>
      <c r="J32"/>
      <c r="K32"/>
      <c r="L32"/>
      <c r="M32"/>
    </row>
    <row r="33" spans="1:13" ht="14.1" customHeight="1">
      <c r="A33" s="144" t="s">
        <v>4</v>
      </c>
      <c r="B33" s="140">
        <v>2196</v>
      </c>
      <c r="C33" s="140">
        <v>1156</v>
      </c>
      <c r="D33" s="140">
        <v>1304</v>
      </c>
      <c r="E33" s="140">
        <v>1307</v>
      </c>
      <c r="F33" s="140">
        <v>997</v>
      </c>
      <c r="G33" s="160"/>
      <c r="H33"/>
      <c r="I33"/>
      <c r="J33"/>
      <c r="K33"/>
      <c r="L33"/>
      <c r="M33"/>
    </row>
    <row r="34" spans="1:13" ht="12.6" customHeight="1">
      <c r="A34" s="141"/>
      <c r="B34" s="15"/>
      <c r="C34" s="140"/>
      <c r="D34" s="140"/>
      <c r="E34" s="140"/>
      <c r="G34" s="121"/>
      <c r="H34"/>
      <c r="I34"/>
      <c r="J34"/>
      <c r="K34"/>
      <c r="L34"/>
      <c r="M34"/>
    </row>
    <row r="35" spans="1:13" ht="12.6" customHeight="1">
      <c r="A35" s="28" t="s">
        <v>129</v>
      </c>
      <c r="B35" s="29"/>
      <c r="C35" s="29"/>
      <c r="D35" s="29"/>
      <c r="E35" s="29"/>
      <c r="F35" s="29"/>
      <c r="H35"/>
      <c r="I35"/>
      <c r="J35"/>
      <c r="K35"/>
      <c r="L35"/>
      <c r="M35"/>
    </row>
    <row r="36" spans="1:13" s="171" customFormat="1" ht="12.6" customHeight="1">
      <c r="A36" s="48"/>
      <c r="B36" s="13"/>
      <c r="C36" s="13"/>
      <c r="D36" s="13"/>
      <c r="E36" s="13"/>
      <c r="F36" s="13"/>
    </row>
    <row r="37" spans="1:13" ht="14.1" customHeight="1">
      <c r="A37" s="42" t="s">
        <v>146</v>
      </c>
      <c r="B37" s="38"/>
      <c r="C37" s="38"/>
      <c r="D37" s="38"/>
      <c r="E37" s="38"/>
      <c r="F37" s="38"/>
    </row>
    <row r="38" spans="1:13" ht="14.1" customHeight="1">
      <c r="A38" s="5"/>
    </row>
    <row r="39" spans="1:13" ht="14.1" customHeight="1">
      <c r="A39" s="112"/>
      <c r="B39" s="12">
        <v>2019</v>
      </c>
      <c r="C39" s="12">
        <v>2020</v>
      </c>
      <c r="D39" s="12">
        <v>2021</v>
      </c>
      <c r="E39" s="12">
        <v>2022</v>
      </c>
      <c r="F39" s="12">
        <v>2023</v>
      </c>
    </row>
    <row r="40" spans="1:13" ht="14.1" customHeight="1">
      <c r="A40" s="8"/>
      <c r="B40" s="13"/>
      <c r="C40" s="13"/>
      <c r="D40" s="13"/>
      <c r="E40" s="13"/>
      <c r="I40"/>
    </row>
    <row r="41" spans="1:13" ht="14.1" customHeight="1">
      <c r="A41" s="95" t="s">
        <v>205</v>
      </c>
      <c r="B41" s="140">
        <v>3716</v>
      </c>
      <c r="C41" s="140">
        <v>3214</v>
      </c>
      <c r="D41" s="140">
        <v>4433</v>
      </c>
      <c r="E41" s="140">
        <v>4966</v>
      </c>
      <c r="F41" s="140">
        <v>4048</v>
      </c>
      <c r="H41"/>
      <c r="I41"/>
      <c r="J41"/>
    </row>
    <row r="42" spans="1:13" s="177" customFormat="1" ht="12.6" customHeight="1">
      <c r="A42" s="95"/>
      <c r="B42" s="140"/>
      <c r="C42" s="140"/>
      <c r="D42" s="140"/>
      <c r="E42" s="140"/>
      <c r="F42" s="140"/>
      <c r="H42"/>
      <c r="I42"/>
      <c r="J42"/>
    </row>
    <row r="43" spans="1:13" ht="14.1" customHeight="1">
      <c r="A43" s="95" t="s">
        <v>206</v>
      </c>
      <c r="B43" s="140"/>
      <c r="C43" s="140"/>
      <c r="D43" s="140"/>
      <c r="E43" s="140"/>
      <c r="F43" s="140"/>
      <c r="H43"/>
      <c r="I43"/>
      <c r="J43"/>
    </row>
    <row r="44" spans="1:13" ht="14.1" customHeight="1">
      <c r="A44" s="145" t="s">
        <v>130</v>
      </c>
      <c r="B44" s="140">
        <v>3217</v>
      </c>
      <c r="C44" s="140">
        <v>2891</v>
      </c>
      <c r="D44" s="140">
        <v>4048</v>
      </c>
      <c r="E44" s="140">
        <v>4597</v>
      </c>
      <c r="F44" s="140">
        <v>3709</v>
      </c>
      <c r="H44"/>
      <c r="I44"/>
      <c r="J44"/>
    </row>
    <row r="45" spans="1:13" ht="14.1" customHeight="1">
      <c r="A45" s="145" t="s">
        <v>131</v>
      </c>
      <c r="B45" s="140">
        <v>499</v>
      </c>
      <c r="C45" s="140">
        <v>323</v>
      </c>
      <c r="D45" s="140">
        <v>385</v>
      </c>
      <c r="E45" s="140">
        <v>369</v>
      </c>
      <c r="F45" s="140">
        <v>339</v>
      </c>
      <c r="H45"/>
      <c r="I45"/>
      <c r="J45"/>
    </row>
    <row r="46" spans="1:13" ht="14.1" customHeight="1">
      <c r="A46" s="142" t="s">
        <v>132</v>
      </c>
      <c r="B46" s="140"/>
      <c r="C46" s="140"/>
      <c r="D46" s="140"/>
      <c r="E46" s="140"/>
      <c r="F46" s="140"/>
      <c r="H46"/>
      <c r="I46"/>
      <c r="J46"/>
    </row>
    <row r="47" spans="1:13" ht="14.1" customHeight="1">
      <c r="A47" s="145" t="s">
        <v>133</v>
      </c>
      <c r="B47" s="140">
        <v>786</v>
      </c>
      <c r="C47" s="140">
        <v>657</v>
      </c>
      <c r="D47" s="140">
        <v>917</v>
      </c>
      <c r="E47" s="140">
        <v>792</v>
      </c>
      <c r="F47" s="140">
        <v>582</v>
      </c>
      <c r="H47"/>
      <c r="I47"/>
      <c r="J47"/>
    </row>
    <row r="48" spans="1:13" ht="14.1" customHeight="1">
      <c r="A48" s="145" t="s">
        <v>134</v>
      </c>
      <c r="B48" s="140">
        <v>2930</v>
      </c>
      <c r="C48" s="140">
        <v>2557</v>
      </c>
      <c r="D48" s="140">
        <v>3516</v>
      </c>
      <c r="E48" s="140">
        <v>4174</v>
      </c>
      <c r="F48" s="140">
        <v>3466</v>
      </c>
      <c r="H48"/>
      <c r="I48"/>
      <c r="J48"/>
    </row>
    <row r="49" spans="1:10" ht="12.6" customHeight="1">
      <c r="A49" s="141"/>
      <c r="B49" s="15"/>
      <c r="C49" s="15"/>
      <c r="D49" s="15"/>
      <c r="E49" s="15"/>
      <c r="F49" s="257"/>
      <c r="H49"/>
      <c r="I49"/>
      <c r="J49"/>
    </row>
    <row r="50" spans="1:10" ht="12.6" customHeight="1">
      <c r="A50" s="28" t="s">
        <v>129</v>
      </c>
      <c r="B50" s="29"/>
      <c r="C50" s="29"/>
      <c r="D50" s="29"/>
      <c r="E50" s="29"/>
      <c r="F50" s="29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32"/>
  <sheetViews>
    <sheetView zoomScaleNormal="100" zoomScaleSheetLayoutView="40" workbookViewId="0">
      <selection activeCell="J26" sqref="J26"/>
    </sheetView>
  </sheetViews>
  <sheetFormatPr baseColWidth="10" defaultColWidth="11.5703125" defaultRowHeight="16.5" customHeight="1"/>
  <cols>
    <col min="1" max="1" width="26.42578125" style="4" customWidth="1" collapsed="1"/>
    <col min="2" max="2" width="13.5703125" style="4" customWidth="1" collapsed="1"/>
    <col min="3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>
      <c r="A1" s="1" t="s">
        <v>152</v>
      </c>
      <c r="B1" s="2"/>
      <c r="C1" s="2"/>
      <c r="D1" s="2"/>
      <c r="E1" s="2"/>
      <c r="F1" s="2"/>
    </row>
    <row r="2" spans="1:11" ht="12.75" customHeight="1">
      <c r="D2" s="19"/>
      <c r="H2" s="180" t="s">
        <v>181</v>
      </c>
    </row>
    <row r="3" spans="1:11" ht="14.1" customHeight="1">
      <c r="A3" s="42" t="s">
        <v>198</v>
      </c>
      <c r="B3" s="38"/>
      <c r="C3" s="38"/>
      <c r="D3" s="38"/>
      <c r="E3" s="38"/>
      <c r="F3" s="38"/>
    </row>
    <row r="4" spans="1:11" ht="14.1" customHeight="1">
      <c r="A4" s="42"/>
      <c r="B4" s="38"/>
      <c r="C4" s="38"/>
      <c r="D4" s="38"/>
      <c r="E4" s="38"/>
      <c r="F4" s="38"/>
    </row>
    <row r="5" spans="1:11" ht="14.1" customHeight="1">
      <c r="A5" s="112"/>
      <c r="B5" s="12">
        <v>2019</v>
      </c>
      <c r="C5" s="12">
        <v>2020</v>
      </c>
      <c r="D5" s="12">
        <v>2021</v>
      </c>
      <c r="E5" s="12">
        <v>2022</v>
      </c>
      <c r="F5" s="12">
        <v>2023</v>
      </c>
    </row>
    <row r="6" spans="1:11" ht="14.1" customHeight="1">
      <c r="A6" s="8"/>
      <c r="B6" s="13"/>
      <c r="C6" s="14"/>
      <c r="D6" s="14"/>
      <c r="E6" s="14"/>
      <c r="F6" s="14"/>
      <c r="H6" s="121"/>
      <c r="I6" s="121"/>
      <c r="J6" s="121"/>
      <c r="K6" s="121"/>
    </row>
    <row r="7" spans="1:11" ht="14.1" customHeight="1">
      <c r="A7" s="95" t="s">
        <v>207</v>
      </c>
      <c r="B7" s="212">
        <v>38</v>
      </c>
      <c r="C7" s="212">
        <v>52</v>
      </c>
      <c r="D7" s="212">
        <v>61</v>
      </c>
      <c r="E7" s="212">
        <v>87</v>
      </c>
      <c r="F7" s="212">
        <v>122</v>
      </c>
      <c r="G7" s="121"/>
      <c r="H7" s="121"/>
      <c r="I7"/>
      <c r="J7"/>
      <c r="K7"/>
    </row>
    <row r="8" spans="1:11" ht="14.1" customHeight="1">
      <c r="A8" s="95"/>
      <c r="B8" s="159"/>
      <c r="C8" s="159"/>
      <c r="D8" s="159"/>
      <c r="E8" s="159"/>
      <c r="F8" s="159"/>
      <c r="G8" s="121"/>
      <c r="H8" s="121"/>
      <c r="I8"/>
      <c r="J8"/>
      <c r="K8"/>
    </row>
    <row r="9" spans="1:11" ht="14.1" customHeight="1">
      <c r="A9" s="50" t="s">
        <v>208</v>
      </c>
      <c r="B9" s="181"/>
      <c r="C9" s="181"/>
      <c r="D9" s="181"/>
      <c r="E9" s="181"/>
      <c r="F9" s="181"/>
      <c r="G9" s="121"/>
      <c r="H9" s="121"/>
      <c r="I9"/>
      <c r="J9"/>
      <c r="K9"/>
    </row>
    <row r="10" spans="1:11" ht="14.1" customHeight="1">
      <c r="A10" s="141" t="s">
        <v>135</v>
      </c>
      <c r="B10" s="212">
        <v>23</v>
      </c>
      <c r="C10" s="212">
        <v>37</v>
      </c>
      <c r="D10" s="212">
        <v>19</v>
      </c>
      <c r="E10" s="212">
        <v>51</v>
      </c>
      <c r="F10" s="212">
        <v>122</v>
      </c>
      <c r="G10" s="121"/>
      <c r="H10" s="121"/>
      <c r="I10"/>
      <c r="J10"/>
      <c r="K10"/>
    </row>
    <row r="11" spans="1:11" ht="14.1" customHeight="1">
      <c r="A11" s="141" t="s">
        <v>136</v>
      </c>
      <c r="B11" s="209">
        <v>15</v>
      </c>
      <c r="C11" s="209">
        <v>15</v>
      </c>
      <c r="D11" s="209">
        <v>1</v>
      </c>
      <c r="E11" s="212" t="s">
        <v>40</v>
      </c>
      <c r="F11" s="212" t="s">
        <v>40</v>
      </c>
      <c r="G11" s="121"/>
      <c r="H11" s="121"/>
      <c r="I11"/>
      <c r="J11"/>
      <c r="K11"/>
    </row>
    <row r="12" spans="1:11" s="177" customFormat="1" ht="14.1" customHeight="1">
      <c r="A12" s="141" t="s">
        <v>254</v>
      </c>
      <c r="B12" s="212" t="s">
        <v>40</v>
      </c>
      <c r="C12" s="212" t="s">
        <v>40</v>
      </c>
      <c r="D12" s="209">
        <v>41</v>
      </c>
      <c r="E12" s="209">
        <v>36</v>
      </c>
      <c r="F12" s="209" t="s">
        <v>40</v>
      </c>
      <c r="G12" s="121"/>
      <c r="H12" s="121"/>
      <c r="I12"/>
      <c r="J12"/>
      <c r="K12"/>
    </row>
    <row r="13" spans="1:11" ht="14.1" customHeight="1">
      <c r="A13" s="50"/>
      <c r="B13" s="131"/>
      <c r="C13" s="131"/>
      <c r="D13" s="131"/>
      <c r="E13" s="131"/>
      <c r="F13" s="131"/>
      <c r="G13" s="121"/>
      <c r="H13" s="121"/>
      <c r="I13"/>
      <c r="J13"/>
      <c r="K13"/>
    </row>
    <row r="14" spans="1:11" ht="14.1" customHeight="1">
      <c r="A14" s="50" t="s">
        <v>268</v>
      </c>
      <c r="B14" s="131"/>
      <c r="C14" s="131"/>
      <c r="D14" s="131"/>
      <c r="E14" s="131"/>
      <c r="F14" s="131"/>
      <c r="G14" s="121"/>
      <c r="H14" s="121"/>
      <c r="I14"/>
      <c r="J14"/>
      <c r="K14"/>
    </row>
    <row r="15" spans="1:11" ht="14.1" customHeight="1">
      <c r="A15" s="141" t="s">
        <v>137</v>
      </c>
      <c r="B15" s="212">
        <v>2</v>
      </c>
      <c r="C15" s="212">
        <v>6</v>
      </c>
      <c r="D15" s="212">
        <v>24</v>
      </c>
      <c r="E15" s="212" t="s">
        <v>40</v>
      </c>
      <c r="F15" s="212">
        <v>20</v>
      </c>
      <c r="G15" s="121"/>
      <c r="H15" s="121"/>
      <c r="I15"/>
      <c r="J15"/>
      <c r="K15"/>
    </row>
    <row r="16" spans="1:11" ht="14.1" customHeight="1">
      <c r="A16" s="141" t="s">
        <v>138</v>
      </c>
      <c r="B16" s="212">
        <v>36</v>
      </c>
      <c r="C16" s="212">
        <v>46</v>
      </c>
      <c r="D16" s="212" t="s">
        <v>40</v>
      </c>
      <c r="E16" s="212">
        <v>29</v>
      </c>
      <c r="F16" s="212"/>
      <c r="G16" s="212"/>
      <c r="H16" s="121"/>
      <c r="I16"/>
      <c r="J16"/>
      <c r="K16"/>
    </row>
    <row r="17" spans="1:13" s="19" customFormat="1" ht="14.1" customHeight="1">
      <c r="A17" s="141" t="s">
        <v>253</v>
      </c>
      <c r="B17" s="212" t="s">
        <v>40</v>
      </c>
      <c r="C17" s="212" t="s">
        <v>40</v>
      </c>
      <c r="D17" s="164">
        <v>37</v>
      </c>
      <c r="E17" s="164">
        <v>58</v>
      </c>
      <c r="F17" s="212" t="s">
        <v>40</v>
      </c>
      <c r="G17" s="139"/>
      <c r="H17" s="139"/>
      <c r="I17"/>
      <c r="J17"/>
      <c r="K17"/>
    </row>
    <row r="18" spans="1:13" s="19" customFormat="1" ht="14.1" customHeight="1">
      <c r="A18" s="141" t="s">
        <v>266</v>
      </c>
      <c r="B18" s="212" t="s">
        <v>40</v>
      </c>
      <c r="C18" s="212" t="s">
        <v>40</v>
      </c>
      <c r="D18" s="212" t="s">
        <v>40</v>
      </c>
      <c r="E18" s="212" t="s">
        <v>40</v>
      </c>
      <c r="F18" s="164">
        <v>7</v>
      </c>
      <c r="G18" s="139"/>
      <c r="H18" s="139"/>
      <c r="I18"/>
      <c r="J18"/>
      <c r="K18"/>
    </row>
    <row r="19" spans="1:13" s="19" customFormat="1" ht="14.1" customHeight="1">
      <c r="A19" s="141" t="s">
        <v>261</v>
      </c>
      <c r="B19" s="212" t="s">
        <v>40</v>
      </c>
      <c r="C19" s="212" t="s">
        <v>40</v>
      </c>
      <c r="D19" s="212" t="s">
        <v>40</v>
      </c>
      <c r="E19" s="212" t="s">
        <v>40</v>
      </c>
      <c r="F19" s="164">
        <v>95</v>
      </c>
      <c r="G19" s="139"/>
      <c r="H19" s="139"/>
      <c r="I19"/>
      <c r="J19"/>
      <c r="K19"/>
    </row>
    <row r="20" spans="1:13" ht="14.1" customHeight="1">
      <c r="A20" s="50"/>
      <c r="B20" s="131"/>
      <c r="C20" s="131"/>
      <c r="D20" s="131"/>
      <c r="E20" s="131"/>
      <c r="F20" s="131"/>
      <c r="H20" s="121"/>
      <c r="I20"/>
      <c r="J20"/>
      <c r="K20"/>
    </row>
    <row r="21" spans="1:13" ht="14.1" customHeight="1">
      <c r="A21" s="50" t="s">
        <v>139</v>
      </c>
      <c r="B21" s="131"/>
      <c r="C21" s="131"/>
      <c r="D21" s="131"/>
      <c r="E21" s="131"/>
      <c r="F21" s="131"/>
      <c r="H21" s="121"/>
      <c r="I21"/>
      <c r="J21"/>
      <c r="K21"/>
    </row>
    <row r="22" spans="1:13" ht="14.1" customHeight="1">
      <c r="A22" s="141" t="s">
        <v>140</v>
      </c>
      <c r="B22" s="209">
        <v>18</v>
      </c>
      <c r="C22" s="209">
        <v>28</v>
      </c>
      <c r="D22" s="209">
        <v>44</v>
      </c>
      <c r="E22" s="209">
        <v>65</v>
      </c>
      <c r="F22" s="209">
        <v>90</v>
      </c>
      <c r="H22"/>
      <c r="I22"/>
      <c r="J22"/>
      <c r="K22"/>
      <c r="L22"/>
      <c r="M22"/>
    </row>
    <row r="23" spans="1:13" ht="14.1" customHeight="1">
      <c r="A23" s="141" t="s">
        <v>60</v>
      </c>
      <c r="B23" s="147"/>
      <c r="C23" s="147"/>
      <c r="D23" s="147"/>
      <c r="E23" s="147"/>
      <c r="F23" s="147"/>
      <c r="H23"/>
      <c r="I23"/>
      <c r="J23"/>
      <c r="K23"/>
      <c r="L23"/>
      <c r="M23"/>
    </row>
    <row r="24" spans="1:13" s="177" customFormat="1" ht="14.1" customHeight="1">
      <c r="A24" s="116" t="s">
        <v>267</v>
      </c>
      <c r="B24" s="209">
        <v>13</v>
      </c>
      <c r="C24" s="209">
        <v>17</v>
      </c>
      <c r="D24" s="209">
        <v>17</v>
      </c>
      <c r="E24" s="209">
        <v>10</v>
      </c>
      <c r="F24" s="209">
        <v>28</v>
      </c>
      <c r="H24"/>
      <c r="I24"/>
      <c r="J24"/>
      <c r="K24"/>
      <c r="L24"/>
      <c r="M24"/>
    </row>
    <row r="25" spans="1:13" ht="14.1" customHeight="1">
      <c r="A25" s="116" t="s">
        <v>141</v>
      </c>
      <c r="B25" s="209">
        <v>5</v>
      </c>
      <c r="C25" s="209">
        <v>3</v>
      </c>
      <c r="D25" s="209">
        <v>17</v>
      </c>
      <c r="E25" s="209">
        <v>12</v>
      </c>
      <c r="F25" s="209">
        <v>3</v>
      </c>
      <c r="H25"/>
      <c r="I25"/>
      <c r="J25"/>
      <c r="K25"/>
      <c r="L25"/>
      <c r="M25"/>
    </row>
    <row r="26" spans="1:13" ht="14.1" customHeight="1">
      <c r="A26" s="116" t="s">
        <v>142</v>
      </c>
      <c r="B26" s="212">
        <v>2</v>
      </c>
      <c r="C26" s="212">
        <v>4</v>
      </c>
      <c r="D26" s="212" t="s">
        <v>40</v>
      </c>
      <c r="E26" s="212" t="s">
        <v>40</v>
      </c>
      <c r="F26" s="212">
        <v>1</v>
      </c>
      <c r="H26"/>
      <c r="I26"/>
      <c r="J26"/>
      <c r="K26"/>
      <c r="L26"/>
      <c r="M26"/>
    </row>
    <row r="27" spans="1:13" ht="14.1" customHeight="1">
      <c r="A27" s="19"/>
      <c r="B27" s="118"/>
      <c r="C27" s="19"/>
      <c r="D27" s="19"/>
      <c r="E27" s="139"/>
      <c r="F27" s="19"/>
      <c r="H27"/>
      <c r="I27"/>
      <c r="J27"/>
      <c r="K27"/>
      <c r="L27"/>
      <c r="M27"/>
    </row>
    <row r="28" spans="1:13" ht="12.95" customHeight="1">
      <c r="A28" s="28" t="s">
        <v>252</v>
      </c>
      <c r="B28" s="29"/>
      <c r="C28" s="29"/>
      <c r="D28" s="29"/>
      <c r="E28" s="29"/>
      <c r="F28" s="29"/>
      <c r="H28"/>
      <c r="I28"/>
      <c r="J28"/>
      <c r="K28"/>
      <c r="L28"/>
      <c r="M28"/>
    </row>
    <row r="29" spans="1:13" ht="14.1" customHeight="1">
      <c r="A29" s="31" t="s">
        <v>241</v>
      </c>
    </row>
    <row r="30" spans="1:13" ht="16.5" customHeight="1">
      <c r="A30" s="31" t="s">
        <v>262</v>
      </c>
    </row>
    <row r="31" spans="1:13" ht="16.5" customHeight="1">
      <c r="A31" s="31" t="s">
        <v>263</v>
      </c>
    </row>
    <row r="32" spans="1:13" ht="13.5" customHeight="1">
      <c r="A32" s="31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40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52.5703125" style="19" customWidth="1" collapsed="1"/>
    <col min="2" max="6" width="7.5703125" style="19" customWidth="1" collapsed="1"/>
    <col min="7" max="10" width="11.42578125" style="19" collapsed="1"/>
    <col min="11" max="14" width="11.42578125" style="19"/>
    <col min="15" max="16384" width="11.42578125" style="19" collapsed="1"/>
  </cols>
  <sheetData>
    <row r="1" spans="1:13" ht="14.1" customHeight="1" thickBot="1">
      <c r="A1" s="1" t="s">
        <v>152</v>
      </c>
      <c r="B1" s="2"/>
      <c r="C1" s="2"/>
      <c r="D1" s="2"/>
      <c r="E1" s="2"/>
      <c r="F1" s="2"/>
    </row>
    <row r="2" spans="1:13" ht="14.1" customHeight="1">
      <c r="A2" s="4"/>
      <c r="B2" s="4"/>
      <c r="C2" s="4"/>
      <c r="D2" s="4"/>
      <c r="E2" s="177"/>
      <c r="F2" s="177"/>
      <c r="G2" s="180" t="s">
        <v>181</v>
      </c>
    </row>
    <row r="3" spans="1:13" ht="14.1" customHeight="1">
      <c r="A3" s="261" t="s">
        <v>62</v>
      </c>
      <c r="B3" s="121"/>
      <c r="C3" s="121"/>
      <c r="D3" s="121"/>
      <c r="E3" s="121"/>
      <c r="F3" s="121"/>
      <c r="H3"/>
      <c r="I3"/>
      <c r="J3"/>
      <c r="K3"/>
      <c r="L3"/>
      <c r="M3"/>
    </row>
    <row r="4" spans="1:13" ht="14.1" customHeight="1">
      <c r="A4" s="261" t="s">
        <v>32</v>
      </c>
      <c r="B4" s="121"/>
      <c r="C4" s="121"/>
      <c r="D4" s="121"/>
      <c r="E4" s="121"/>
      <c r="F4" s="121"/>
      <c r="H4"/>
      <c r="I4"/>
      <c r="J4"/>
      <c r="K4"/>
      <c r="L4"/>
      <c r="M4"/>
    </row>
    <row r="5" spans="1:13" ht="14.1" customHeight="1">
      <c r="A5" s="5"/>
      <c r="B5" s="4"/>
      <c r="C5" s="4"/>
      <c r="D5" s="4"/>
      <c r="E5" s="177"/>
      <c r="F5" s="177"/>
      <c r="H5"/>
      <c r="I5"/>
      <c r="J5"/>
      <c r="K5"/>
      <c r="L5"/>
      <c r="M5"/>
    </row>
    <row r="6" spans="1:13" ht="14.1" customHeight="1">
      <c r="A6" s="6" t="s">
        <v>31</v>
      </c>
      <c r="B6" s="4"/>
      <c r="C6" s="4"/>
      <c r="D6" s="4"/>
      <c r="E6" s="177"/>
      <c r="F6" s="177"/>
      <c r="H6"/>
      <c r="I6"/>
      <c r="J6"/>
      <c r="K6"/>
      <c r="L6"/>
      <c r="M6"/>
    </row>
    <row r="7" spans="1:13" ht="9.9499999999999993" customHeight="1">
      <c r="A7" s="4"/>
      <c r="B7" s="4"/>
      <c r="C7" s="4"/>
      <c r="D7" s="4"/>
      <c r="E7" s="177"/>
      <c r="F7" s="177"/>
      <c r="H7"/>
      <c r="I7"/>
      <c r="J7"/>
      <c r="K7"/>
      <c r="L7"/>
      <c r="M7"/>
    </row>
    <row r="8" spans="1:13" ht="14.1" customHeight="1">
      <c r="A8" s="12"/>
      <c r="B8" s="245">
        <v>2019</v>
      </c>
      <c r="C8" s="245">
        <v>2020</v>
      </c>
      <c r="D8" s="245">
        <v>2021</v>
      </c>
      <c r="E8" s="12" t="s">
        <v>257</v>
      </c>
      <c r="F8" s="12" t="s">
        <v>258</v>
      </c>
      <c r="H8"/>
      <c r="I8"/>
      <c r="J8"/>
      <c r="K8"/>
      <c r="L8"/>
      <c r="M8"/>
    </row>
    <row r="9" spans="1:13" ht="14.1" customHeight="1">
      <c r="A9" s="8"/>
      <c r="B9" s="14"/>
      <c r="C9" s="14"/>
      <c r="D9" s="14"/>
      <c r="E9" s="14"/>
      <c r="F9" s="14"/>
      <c r="G9"/>
      <c r="H9"/>
      <c r="I9"/>
      <c r="J9"/>
      <c r="K9"/>
      <c r="L9"/>
      <c r="M9"/>
    </row>
    <row r="10" spans="1:13" ht="14.1" customHeight="1">
      <c r="A10" s="17" t="s">
        <v>24</v>
      </c>
      <c r="B10" s="258">
        <v>1.3693644700510488</v>
      </c>
      <c r="C10" s="258">
        <v>-8.6925676127899703</v>
      </c>
      <c r="D10" s="258">
        <v>5.0443054557180567</v>
      </c>
      <c r="E10" s="258">
        <v>5.1446412729301949</v>
      </c>
      <c r="F10" s="258">
        <v>4.1973283383082149</v>
      </c>
      <c r="G10"/>
      <c r="H10"/>
      <c r="I10"/>
      <c r="J10"/>
      <c r="K10"/>
      <c r="L10"/>
      <c r="M10"/>
    </row>
    <row r="11" spans="1:13" ht="14.1" customHeight="1">
      <c r="A11" s="17"/>
      <c r="B11" s="258"/>
      <c r="C11" s="258"/>
      <c r="D11" s="258"/>
      <c r="E11" s="258"/>
      <c r="F11" s="258"/>
      <c r="H11"/>
      <c r="I11"/>
      <c r="J11"/>
      <c r="K11"/>
      <c r="L11"/>
      <c r="M11"/>
    </row>
    <row r="12" spans="1:13" ht="14.1" customHeight="1">
      <c r="A12" s="18" t="s">
        <v>166</v>
      </c>
      <c r="B12" s="258">
        <v>-8.0377652811561831</v>
      </c>
      <c r="C12" s="258">
        <v>-0.29176693812372756</v>
      </c>
      <c r="D12" s="258">
        <v>1.8446843225604193</v>
      </c>
      <c r="E12" s="258">
        <v>-8.6583352105631839</v>
      </c>
      <c r="F12" s="258">
        <v>9.6004364111268679</v>
      </c>
      <c r="G12"/>
      <c r="H12"/>
      <c r="I12"/>
      <c r="J12"/>
      <c r="K12"/>
      <c r="L12"/>
      <c r="M12"/>
    </row>
    <row r="13" spans="1:13" ht="14.1" customHeight="1">
      <c r="A13" s="18"/>
      <c r="B13" s="258"/>
      <c r="C13" s="258"/>
      <c r="D13" s="258"/>
      <c r="E13" s="258"/>
      <c r="F13" s="258"/>
      <c r="H13"/>
      <c r="I13"/>
      <c r="J13"/>
      <c r="K13"/>
      <c r="L13"/>
      <c r="M13"/>
    </row>
    <row r="14" spans="1:13" ht="14.1" customHeight="1">
      <c r="A14" s="18" t="s">
        <v>2</v>
      </c>
      <c r="B14" s="258"/>
      <c r="C14" s="258"/>
      <c r="D14" s="258"/>
      <c r="E14" s="258"/>
      <c r="F14" s="258"/>
      <c r="H14"/>
      <c r="I14"/>
      <c r="J14"/>
      <c r="K14"/>
      <c r="L14"/>
      <c r="M14"/>
    </row>
    <row r="15" spans="1:13" ht="14.1" customHeight="1">
      <c r="A15" s="188" t="s">
        <v>244</v>
      </c>
      <c r="B15" s="258"/>
      <c r="C15" s="258"/>
      <c r="D15" s="258"/>
      <c r="E15" s="258"/>
      <c r="F15" s="258"/>
      <c r="H15"/>
      <c r="I15"/>
      <c r="J15"/>
      <c r="K15"/>
      <c r="L15"/>
      <c r="M15"/>
    </row>
    <row r="16" spans="1:13" ht="14.1" customHeight="1">
      <c r="A16" s="188" t="s">
        <v>245</v>
      </c>
      <c r="B16" s="258"/>
      <c r="C16" s="258"/>
      <c r="D16" s="258"/>
      <c r="E16" s="258"/>
      <c r="F16" s="258"/>
      <c r="H16"/>
      <c r="I16"/>
      <c r="J16"/>
      <c r="K16"/>
      <c r="L16"/>
      <c r="M16"/>
    </row>
    <row r="17" spans="1:13" ht="14.1" customHeight="1">
      <c r="A17" s="241" t="s">
        <v>246</v>
      </c>
      <c r="B17" s="258">
        <v>0.75236853592923758</v>
      </c>
      <c r="C17" s="258">
        <v>-10.672470069933137</v>
      </c>
      <c r="D17" s="258">
        <v>5.8130617708439747</v>
      </c>
      <c r="E17" s="258">
        <v>4.4366335230856757</v>
      </c>
      <c r="F17" s="258">
        <v>2.2955176897841989</v>
      </c>
      <c r="G17"/>
      <c r="H17"/>
      <c r="I17"/>
      <c r="J17"/>
      <c r="K17"/>
      <c r="L17"/>
      <c r="M17"/>
    </row>
    <row r="18" spans="1:13" ht="14.1" customHeight="1">
      <c r="A18" s="242" t="s">
        <v>21</v>
      </c>
      <c r="B18" s="258">
        <v>-1.3590462849243368</v>
      </c>
      <c r="C18" s="258">
        <v>-13.490906348587872</v>
      </c>
      <c r="D18" s="258">
        <v>10.664447118281494</v>
      </c>
      <c r="E18" s="258">
        <v>6.1296589765799547</v>
      </c>
      <c r="F18" s="258">
        <v>2.0422855009597729</v>
      </c>
      <c r="G18"/>
      <c r="H18"/>
      <c r="I18"/>
      <c r="J18"/>
      <c r="K18"/>
      <c r="L18"/>
      <c r="M18"/>
    </row>
    <row r="19" spans="1:13" ht="14.1" customHeight="1">
      <c r="A19" s="34"/>
      <c r="B19" s="258"/>
      <c r="C19" s="258"/>
      <c r="D19" s="258"/>
      <c r="E19" s="258"/>
      <c r="F19" s="258"/>
      <c r="H19"/>
      <c r="I19"/>
      <c r="J19"/>
      <c r="K19"/>
      <c r="L19"/>
      <c r="M19"/>
    </row>
    <row r="20" spans="1:13" ht="14.1" customHeight="1">
      <c r="A20" s="18" t="s">
        <v>0</v>
      </c>
      <c r="B20" s="258">
        <v>6.5476948939604318</v>
      </c>
      <c r="C20" s="258">
        <v>-13.480322237177822</v>
      </c>
      <c r="D20" s="258">
        <v>-0.88998689632380223</v>
      </c>
      <c r="E20" s="258">
        <v>7.4201305393335693</v>
      </c>
      <c r="F20" s="258">
        <v>3.2217264663593204</v>
      </c>
      <c r="G20"/>
      <c r="H20"/>
      <c r="I20"/>
      <c r="J20"/>
      <c r="K20"/>
      <c r="L20"/>
      <c r="M20"/>
    </row>
    <row r="21" spans="1:13" ht="14.1" customHeight="1">
      <c r="A21" s="18"/>
      <c r="B21" s="258"/>
      <c r="C21" s="258"/>
      <c r="D21" s="258"/>
      <c r="E21" s="258"/>
      <c r="F21" s="258"/>
      <c r="H21"/>
      <c r="I21"/>
      <c r="J21"/>
      <c r="K21"/>
      <c r="L21"/>
      <c r="M21"/>
    </row>
    <row r="22" spans="1:13" ht="14.1" customHeight="1">
      <c r="A22" s="18" t="s">
        <v>1</v>
      </c>
      <c r="B22" s="258"/>
      <c r="C22" s="258"/>
      <c r="D22" s="258"/>
      <c r="E22" s="258"/>
      <c r="F22" s="258"/>
      <c r="H22"/>
      <c r="I22"/>
      <c r="J22"/>
      <c r="K22"/>
      <c r="L22"/>
      <c r="M22"/>
    </row>
    <row r="23" spans="1:13" ht="13.5" customHeight="1">
      <c r="A23" s="242" t="s">
        <v>247</v>
      </c>
      <c r="B23" s="258"/>
      <c r="C23" s="258"/>
      <c r="D23" s="258"/>
      <c r="E23" s="258"/>
      <c r="F23" s="258"/>
      <c r="H23"/>
      <c r="I23"/>
      <c r="J23"/>
      <c r="K23"/>
      <c r="L23"/>
      <c r="M23"/>
    </row>
    <row r="24" spans="1:13" ht="14.1" customHeight="1">
      <c r="A24" s="242" t="s">
        <v>25</v>
      </c>
      <c r="B24" s="258">
        <v>2.185489970120158</v>
      </c>
      <c r="C24" s="258">
        <v>-20.873149969652506</v>
      </c>
      <c r="D24" s="258">
        <v>12.66041751289535</v>
      </c>
      <c r="E24" s="258">
        <v>10.841725272224668</v>
      </c>
      <c r="F24" s="258">
        <v>4.6400748876161746</v>
      </c>
      <c r="G24"/>
      <c r="H24"/>
      <c r="I24"/>
      <c r="J24"/>
      <c r="K24"/>
      <c r="L24"/>
      <c r="M24"/>
    </row>
    <row r="25" spans="1:13" ht="14.1" customHeight="1">
      <c r="A25" s="242" t="s">
        <v>18</v>
      </c>
      <c r="B25" s="258">
        <v>-1.7157575861301733</v>
      </c>
      <c r="C25" s="258">
        <v>-3.7015930578940592</v>
      </c>
      <c r="D25" s="258">
        <v>6.0407280591097567</v>
      </c>
      <c r="E25" s="258">
        <v>14.223277258353395</v>
      </c>
      <c r="F25" s="258">
        <v>6.1393090569561215</v>
      </c>
      <c r="G25"/>
      <c r="H25"/>
      <c r="I25"/>
      <c r="J25"/>
      <c r="K25"/>
      <c r="L25"/>
      <c r="M25"/>
    </row>
    <row r="26" spans="1:13" ht="14.1" customHeight="1">
      <c r="A26" s="242" t="s">
        <v>19</v>
      </c>
      <c r="B26" s="258">
        <v>-2.9187536829699545</v>
      </c>
      <c r="C26" s="258">
        <v>5.1508002676905695</v>
      </c>
      <c r="D26" s="258">
        <v>-2.254413406625555</v>
      </c>
      <c r="E26" s="258">
        <v>3.4766723381391529</v>
      </c>
      <c r="F26" s="258">
        <v>-1.8431404229404369</v>
      </c>
      <c r="G26"/>
      <c r="H26"/>
      <c r="I26"/>
      <c r="J26"/>
      <c r="K26"/>
      <c r="L26"/>
      <c r="M26"/>
    </row>
    <row r="27" spans="1:13" ht="14.1" customHeight="1">
      <c r="A27" s="242" t="s">
        <v>20</v>
      </c>
      <c r="B27" s="258">
        <v>0.89619090962076431</v>
      </c>
      <c r="C27" s="258">
        <v>-0.47782456856144684</v>
      </c>
      <c r="D27" s="258">
        <v>3.5761542690075476</v>
      </c>
      <c r="E27" s="258">
        <v>6.3357861523031689</v>
      </c>
      <c r="F27" s="258">
        <v>2.9426755278187056</v>
      </c>
      <c r="G27"/>
      <c r="H27"/>
      <c r="I27"/>
      <c r="J27"/>
      <c r="K27"/>
      <c r="L27"/>
      <c r="M27"/>
    </row>
    <row r="28" spans="1:13" ht="14.1" customHeight="1">
      <c r="A28" s="242" t="s">
        <v>250</v>
      </c>
      <c r="B28" s="258"/>
      <c r="C28" s="258"/>
      <c r="D28" s="258"/>
      <c r="E28" s="258"/>
      <c r="F28" s="258"/>
      <c r="H28"/>
      <c r="I28"/>
      <c r="J28"/>
      <c r="K28"/>
      <c r="L28"/>
      <c r="M28"/>
    </row>
    <row r="29" spans="1:13" ht="14.1" customHeight="1">
      <c r="A29" s="242" t="s">
        <v>251</v>
      </c>
      <c r="B29" s="258">
        <v>6.1948045117455441</v>
      </c>
      <c r="C29" s="258">
        <v>-7.5762328322093513</v>
      </c>
      <c r="D29" s="258">
        <v>8.1915913432000877</v>
      </c>
      <c r="E29" s="258">
        <v>11.603785613148986</v>
      </c>
      <c r="F29" s="258">
        <v>1.6990844167003027</v>
      </c>
      <c r="G29"/>
      <c r="H29"/>
      <c r="I29"/>
      <c r="J29"/>
      <c r="K29"/>
      <c r="L29"/>
      <c r="M29"/>
    </row>
    <row r="30" spans="1:13" ht="14.1" customHeight="1">
      <c r="A30" s="242" t="s">
        <v>27</v>
      </c>
      <c r="B30" s="258"/>
      <c r="C30" s="258"/>
      <c r="D30" s="258"/>
      <c r="E30" s="258"/>
      <c r="F30" s="258"/>
      <c r="H30"/>
      <c r="I30"/>
      <c r="J30"/>
      <c r="K30"/>
      <c r="L30"/>
      <c r="M30"/>
    </row>
    <row r="31" spans="1:13" ht="14.1" customHeight="1">
      <c r="A31" s="242" t="s">
        <v>26</v>
      </c>
      <c r="B31" s="258">
        <v>5.1458057579324645</v>
      </c>
      <c r="C31" s="258">
        <v>0.97516392364309645</v>
      </c>
      <c r="D31" s="258">
        <v>0.44672580930875672</v>
      </c>
      <c r="E31" s="258">
        <v>2.084215065975914</v>
      </c>
      <c r="F31" s="258">
        <v>9.7107105612149738</v>
      </c>
      <c r="G31"/>
      <c r="H31"/>
      <c r="I31"/>
      <c r="J31"/>
      <c r="K31"/>
      <c r="L31"/>
      <c r="M31"/>
    </row>
    <row r="32" spans="1:13" ht="14.1" customHeight="1">
      <c r="A32" s="242" t="s">
        <v>28</v>
      </c>
      <c r="B32" s="258"/>
      <c r="C32" s="258"/>
      <c r="D32" s="258"/>
      <c r="E32" s="258"/>
      <c r="F32" s="258"/>
      <c r="H32"/>
      <c r="I32"/>
      <c r="J32"/>
      <c r="K32"/>
      <c r="L32"/>
      <c r="M32"/>
    </row>
    <row r="33" spans="1:13" ht="14.1" customHeight="1">
      <c r="A33" s="242" t="s">
        <v>164</v>
      </c>
      <c r="B33" s="258">
        <v>-2.2779973605068338</v>
      </c>
      <c r="C33" s="258">
        <v>-19.199497552617018</v>
      </c>
      <c r="D33" s="258">
        <v>-1.1451016943510584</v>
      </c>
      <c r="E33" s="258">
        <v>14.139503419938372</v>
      </c>
      <c r="F33" s="258">
        <v>5.608995397983918</v>
      </c>
      <c r="G33"/>
      <c r="H33"/>
      <c r="I33"/>
      <c r="J33"/>
      <c r="K33"/>
      <c r="L33"/>
      <c r="M33"/>
    </row>
    <row r="34" spans="1:13" ht="14.1" customHeight="1">
      <c r="A34" s="21"/>
      <c r="B34" s="258"/>
      <c r="C34" s="258"/>
      <c r="D34" s="258"/>
      <c r="E34" s="258"/>
      <c r="F34" s="258"/>
      <c r="H34"/>
      <c r="I34"/>
      <c r="J34"/>
      <c r="K34"/>
      <c r="L34"/>
      <c r="M34"/>
    </row>
    <row r="35" spans="1:13" ht="14.1" customHeight="1">
      <c r="A35" s="22" t="s">
        <v>264</v>
      </c>
      <c r="B35" s="258">
        <v>1.5042714322173856</v>
      </c>
      <c r="C35" s="258">
        <v>-8.605306032516447</v>
      </c>
      <c r="D35" s="258">
        <v>4.6521350088715829</v>
      </c>
      <c r="E35" s="258">
        <v>5.5759029570182195</v>
      </c>
      <c r="F35" s="258">
        <v>4.562713906194138</v>
      </c>
      <c r="G35"/>
      <c r="H35"/>
      <c r="I35"/>
      <c r="J35"/>
      <c r="K35"/>
      <c r="L35"/>
      <c r="M35"/>
    </row>
    <row r="36" spans="1:13" ht="14.1" customHeight="1">
      <c r="A36" s="22"/>
      <c r="B36" s="258"/>
      <c r="C36" s="258"/>
      <c r="D36" s="258"/>
      <c r="E36" s="258"/>
      <c r="F36" s="258"/>
      <c r="H36"/>
      <c r="I36"/>
      <c r="J36"/>
      <c r="K36"/>
      <c r="L36"/>
      <c r="M36"/>
    </row>
    <row r="37" spans="1:13" ht="14.1" customHeight="1">
      <c r="A37" s="17" t="s">
        <v>8</v>
      </c>
      <c r="B37" s="258">
        <v>9.6736529257390735E-2</v>
      </c>
      <c r="C37" s="258">
        <v>-9.535387832225517</v>
      </c>
      <c r="D37" s="258">
        <v>9.0882211116653178</v>
      </c>
      <c r="E37" s="258">
        <v>1.0959177776271423</v>
      </c>
      <c r="F37" s="258">
        <v>0.48692983846332361</v>
      </c>
      <c r="G37"/>
      <c r="H37"/>
      <c r="I37"/>
      <c r="J37"/>
      <c r="K37"/>
      <c r="L37"/>
      <c r="M37"/>
    </row>
    <row r="38" spans="1:13" ht="14.1" customHeight="1">
      <c r="A38" s="35"/>
      <c r="B38" s="156"/>
      <c r="C38" s="158"/>
      <c r="D38" s="158"/>
      <c r="E38" s="158"/>
      <c r="F38" s="158"/>
      <c r="H38"/>
      <c r="I38"/>
      <c r="J38"/>
      <c r="K38"/>
      <c r="L38"/>
      <c r="M38"/>
    </row>
    <row r="39" spans="1:13" ht="14.1" customHeight="1">
      <c r="A39" s="244" t="s">
        <v>249</v>
      </c>
      <c r="B39"/>
      <c r="C39"/>
      <c r="D39"/>
      <c r="E39"/>
      <c r="F39"/>
    </row>
    <row r="40" spans="1:13" ht="14.1" customHeight="1">
      <c r="A40" s="31" t="s">
        <v>243</v>
      </c>
    </row>
  </sheetData>
  <phoneticPr fontId="4" type="noConversion"/>
  <hyperlinks>
    <hyperlink ref="G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N37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42.5703125" style="19" customWidth="1" collapsed="1"/>
    <col min="2" max="4" width="9.7109375" style="19" customWidth="1" collapsed="1"/>
    <col min="5" max="6" width="9.7109375" style="19" customWidth="1"/>
    <col min="7" max="7" width="5.5703125" style="19" customWidth="1"/>
    <col min="8" max="9" width="11.42578125" style="19" collapsed="1"/>
    <col min="10" max="10" width="11.42578125" style="19"/>
    <col min="11" max="11" width="11.42578125" style="19" collapsed="1"/>
    <col min="12" max="14" width="11.42578125" style="19"/>
    <col min="15" max="16384" width="11.42578125" style="19" collapsed="1"/>
  </cols>
  <sheetData>
    <row r="1" spans="1:13" s="4" customFormat="1" ht="14.1" customHeight="1" thickBot="1">
      <c r="A1" s="1" t="s">
        <v>152</v>
      </c>
      <c r="B1" s="2"/>
      <c r="C1" s="2"/>
      <c r="D1" s="2"/>
      <c r="E1" s="2"/>
      <c r="F1" s="2"/>
      <c r="G1" s="7"/>
    </row>
    <row r="2" spans="1:13" s="4" customFormat="1" ht="14.1" customHeight="1">
      <c r="E2" s="177"/>
      <c r="F2" s="177"/>
      <c r="G2" s="177"/>
      <c r="H2" s="180" t="s">
        <v>181</v>
      </c>
    </row>
    <row r="3" spans="1:13" s="4" customFormat="1" ht="14.1" customHeight="1">
      <c r="A3" s="5" t="s">
        <v>63</v>
      </c>
      <c r="E3" s="177"/>
      <c r="F3" s="177"/>
      <c r="G3" s="177"/>
    </row>
    <row r="4" spans="1:13" s="4" customFormat="1" ht="14.1" customHeight="1">
      <c r="A4" s="5"/>
      <c r="E4" s="177"/>
      <c r="F4" s="177"/>
      <c r="G4" s="177"/>
    </row>
    <row r="5" spans="1:13" s="4" customFormat="1" ht="14.1" customHeight="1">
      <c r="A5" s="6" t="s">
        <v>7</v>
      </c>
      <c r="E5" s="177"/>
      <c r="F5" s="177"/>
      <c r="G5" s="177"/>
    </row>
    <row r="6" spans="1:13" s="4" customFormat="1" ht="9.9499999999999993" customHeight="1">
      <c r="A6" s="7"/>
      <c r="B6" s="8"/>
      <c r="C6" s="8"/>
      <c r="D6" s="8"/>
      <c r="E6" s="8"/>
      <c r="F6" s="8"/>
      <c r="G6" s="177"/>
    </row>
    <row r="7" spans="1:13" s="10" customFormat="1" ht="14.1" customHeight="1">
      <c r="A7" s="12"/>
      <c r="B7" s="245">
        <v>2019</v>
      </c>
      <c r="C7" s="245">
        <v>2020</v>
      </c>
      <c r="D7" s="245">
        <v>2021</v>
      </c>
      <c r="E7" s="12" t="s">
        <v>257</v>
      </c>
      <c r="F7" s="12" t="s">
        <v>258</v>
      </c>
      <c r="G7" s="177"/>
    </row>
    <row r="8" spans="1:13" s="4" customFormat="1" ht="14.1" customHeight="1">
      <c r="A8" s="8"/>
      <c r="B8" s="177"/>
      <c r="C8" s="177"/>
      <c r="D8" s="177"/>
      <c r="E8" s="177"/>
      <c r="F8" s="177"/>
      <c r="G8" s="177"/>
    </row>
    <row r="9" spans="1:13" s="4" customFormat="1" ht="14.1" customHeight="1">
      <c r="A9" s="17" t="s">
        <v>29</v>
      </c>
      <c r="B9" s="140">
        <v>3691884</v>
      </c>
      <c r="C9" s="140">
        <v>3603231</v>
      </c>
      <c r="D9" s="140">
        <v>3794039</v>
      </c>
      <c r="E9" s="140">
        <v>4067981</v>
      </c>
      <c r="F9" s="140">
        <v>4424551</v>
      </c>
      <c r="G9" s="177"/>
      <c r="H9"/>
      <c r="I9"/>
      <c r="J9"/>
      <c r="K9"/>
      <c r="L9"/>
      <c r="M9"/>
    </row>
    <row r="10" spans="1:13" s="4" customFormat="1" ht="14.1" customHeight="1">
      <c r="A10" s="17"/>
      <c r="B10" s="140"/>
      <c r="C10" s="140"/>
      <c r="D10" s="140"/>
      <c r="E10" s="140"/>
      <c r="F10" s="140"/>
      <c r="G10" s="140"/>
      <c r="H10"/>
      <c r="I10"/>
      <c r="J10"/>
      <c r="K10"/>
      <c r="L10"/>
      <c r="M10"/>
    </row>
    <row r="11" spans="1:13" s="4" customFormat="1" ht="14.1" customHeight="1">
      <c r="A11" s="18" t="s">
        <v>166</v>
      </c>
      <c r="B11" s="147">
        <v>67429</v>
      </c>
      <c r="C11" s="147">
        <v>69292</v>
      </c>
      <c r="D11" s="147">
        <v>73909</v>
      </c>
      <c r="E11" s="147">
        <v>72241</v>
      </c>
      <c r="F11" s="147">
        <v>75852</v>
      </c>
      <c r="G11" s="147"/>
      <c r="H11"/>
      <c r="I11"/>
      <c r="J11"/>
      <c r="K11"/>
      <c r="L11"/>
      <c r="M11"/>
    </row>
    <row r="12" spans="1:13" s="170" customFormat="1" ht="14.1" customHeight="1">
      <c r="A12" s="18"/>
      <c r="B12" s="147"/>
      <c r="C12" s="147"/>
      <c r="D12" s="147"/>
      <c r="E12" s="147"/>
      <c r="F12" s="147"/>
      <c r="G12" s="147"/>
      <c r="H12"/>
      <c r="I12"/>
      <c r="J12"/>
      <c r="K12"/>
      <c r="L12"/>
      <c r="M12"/>
    </row>
    <row r="13" spans="1:13" ht="14.1" customHeight="1">
      <c r="A13" s="18" t="s">
        <v>2</v>
      </c>
      <c r="B13" s="139"/>
      <c r="C13" s="139"/>
      <c r="D13" s="139"/>
      <c r="E13" s="139"/>
      <c r="F13" s="139"/>
      <c r="G13" s="139"/>
      <c r="H13"/>
      <c r="I13"/>
      <c r="J13"/>
      <c r="K13"/>
      <c r="L13"/>
      <c r="M13"/>
    </row>
    <row r="14" spans="1:13" ht="14.1" customHeight="1">
      <c r="A14" s="188" t="s">
        <v>244</v>
      </c>
      <c r="B14" s="139"/>
      <c r="C14" s="139"/>
      <c r="D14" s="139"/>
      <c r="E14" s="139"/>
      <c r="F14" s="139"/>
      <c r="G14" s="139"/>
      <c r="H14"/>
      <c r="I14"/>
      <c r="J14"/>
      <c r="K14"/>
      <c r="L14"/>
      <c r="M14"/>
    </row>
    <row r="15" spans="1:13" ht="14.1" customHeight="1">
      <c r="A15" s="188" t="s">
        <v>245</v>
      </c>
      <c r="B15" s="139"/>
      <c r="C15" s="139"/>
      <c r="D15" s="139"/>
      <c r="E15" s="139"/>
      <c r="F15" s="139"/>
      <c r="G15" s="139"/>
      <c r="H15"/>
      <c r="I15"/>
      <c r="J15"/>
      <c r="K15"/>
      <c r="L15"/>
      <c r="M15"/>
    </row>
    <row r="16" spans="1:13" ht="14.1" customHeight="1">
      <c r="A16" s="241" t="s">
        <v>246</v>
      </c>
      <c r="B16" s="147">
        <v>928364</v>
      </c>
      <c r="C16" s="147">
        <v>889546</v>
      </c>
      <c r="D16" s="147">
        <v>893724</v>
      </c>
      <c r="E16" s="147">
        <v>967254</v>
      </c>
      <c r="F16" s="147">
        <v>1032339</v>
      </c>
      <c r="G16" s="147"/>
      <c r="H16"/>
      <c r="I16"/>
      <c r="J16"/>
      <c r="K16"/>
      <c r="L16"/>
      <c r="M16"/>
    </row>
    <row r="17" spans="1:13" ht="14.1" customHeight="1">
      <c r="A17" s="242" t="s">
        <v>21</v>
      </c>
      <c r="B17" s="147">
        <v>870620</v>
      </c>
      <c r="C17" s="147">
        <v>838058</v>
      </c>
      <c r="D17" s="147">
        <v>840622</v>
      </c>
      <c r="E17" s="147">
        <v>909373</v>
      </c>
      <c r="F17" s="147">
        <v>970681</v>
      </c>
      <c r="G17" s="147"/>
      <c r="H17"/>
      <c r="I17"/>
      <c r="J17"/>
      <c r="K17"/>
      <c r="L17"/>
      <c r="M17"/>
    </row>
    <row r="18" spans="1:13" ht="14.1" customHeight="1">
      <c r="A18" s="34"/>
      <c r="B18" s="147"/>
      <c r="C18" s="147"/>
      <c r="D18" s="147"/>
      <c r="E18" s="147"/>
      <c r="F18" s="147"/>
      <c r="G18" s="147"/>
      <c r="H18"/>
      <c r="I18"/>
      <c r="J18"/>
      <c r="K18"/>
      <c r="L18"/>
      <c r="M18"/>
    </row>
    <row r="19" spans="1:13" ht="14.1" customHeight="1">
      <c r="A19" s="18" t="s">
        <v>0</v>
      </c>
      <c r="B19" s="147">
        <v>255488</v>
      </c>
      <c r="C19" s="147">
        <v>250519</v>
      </c>
      <c r="D19" s="147">
        <v>275380</v>
      </c>
      <c r="E19" s="147">
        <v>295976</v>
      </c>
      <c r="F19" s="147">
        <v>340996</v>
      </c>
      <c r="G19" s="147"/>
      <c r="H19"/>
      <c r="I19"/>
      <c r="J19"/>
      <c r="K19"/>
      <c r="L19"/>
      <c r="M19"/>
    </row>
    <row r="20" spans="1:13" ht="14.1" customHeight="1">
      <c r="A20" s="18"/>
      <c r="B20" s="147"/>
      <c r="C20" s="147"/>
      <c r="D20" s="147"/>
      <c r="E20" s="147"/>
      <c r="F20" s="147"/>
      <c r="G20" s="147"/>
      <c r="H20"/>
      <c r="I20"/>
      <c r="J20"/>
      <c r="K20"/>
      <c r="L20"/>
      <c r="M20"/>
    </row>
    <row r="21" spans="1:13" ht="14.1" customHeight="1">
      <c r="A21" s="18" t="s">
        <v>1</v>
      </c>
      <c r="B21" s="147"/>
      <c r="C21" s="147"/>
      <c r="D21" s="147"/>
      <c r="E21" s="147"/>
      <c r="F21" s="147"/>
      <c r="G21" s="147"/>
      <c r="H21"/>
      <c r="I21"/>
      <c r="J21"/>
      <c r="K21"/>
      <c r="L21"/>
      <c r="M21"/>
    </row>
    <row r="22" spans="1:13" ht="14.1" customHeight="1">
      <c r="A22" s="242" t="s">
        <v>247</v>
      </c>
      <c r="B22" s="139"/>
      <c r="C22" s="139"/>
      <c r="D22" s="139"/>
      <c r="E22" s="139"/>
      <c r="F22" s="139"/>
      <c r="G22" s="139"/>
      <c r="H22"/>
      <c r="I22"/>
      <c r="J22"/>
      <c r="K22"/>
      <c r="L22"/>
      <c r="M22"/>
    </row>
    <row r="23" spans="1:13" ht="14.1" customHeight="1">
      <c r="A23" s="242" t="s">
        <v>25</v>
      </c>
      <c r="B23" s="147">
        <v>764226</v>
      </c>
      <c r="C23" s="147">
        <v>679698</v>
      </c>
      <c r="D23" s="147">
        <v>747482</v>
      </c>
      <c r="E23" s="147">
        <v>830023</v>
      </c>
      <c r="F23" s="147">
        <v>909154</v>
      </c>
      <c r="G23" s="147"/>
      <c r="H23"/>
      <c r="I23"/>
      <c r="J23"/>
      <c r="K23"/>
      <c r="L23"/>
      <c r="M23"/>
    </row>
    <row r="24" spans="1:13" ht="14.1" customHeight="1">
      <c r="A24" s="242" t="s">
        <v>18</v>
      </c>
      <c r="B24" s="147">
        <v>50892</v>
      </c>
      <c r="C24" s="147">
        <v>52541</v>
      </c>
      <c r="D24" s="147">
        <v>56858</v>
      </c>
      <c r="E24" s="147">
        <v>65302</v>
      </c>
      <c r="F24" s="147">
        <v>73524</v>
      </c>
      <c r="G24" s="147"/>
      <c r="H24"/>
      <c r="I24"/>
      <c r="J24"/>
      <c r="K24"/>
      <c r="L24"/>
    </row>
    <row r="25" spans="1:13" ht="14.1" customHeight="1">
      <c r="A25" s="242" t="s">
        <v>19</v>
      </c>
      <c r="B25" s="147">
        <v>110077</v>
      </c>
      <c r="C25" s="147">
        <v>105121</v>
      </c>
      <c r="D25" s="147">
        <v>102721</v>
      </c>
      <c r="E25" s="147">
        <v>101344</v>
      </c>
      <c r="F25" s="147">
        <v>106703</v>
      </c>
      <c r="G25" s="147"/>
      <c r="H25"/>
      <c r="I25"/>
      <c r="J25"/>
      <c r="K25"/>
      <c r="L25"/>
    </row>
    <row r="26" spans="1:13" ht="14.1" customHeight="1">
      <c r="A26" s="242" t="s">
        <v>20</v>
      </c>
      <c r="B26" s="147">
        <v>16240</v>
      </c>
      <c r="C26" s="147">
        <v>15418</v>
      </c>
      <c r="D26" s="147">
        <v>15642</v>
      </c>
      <c r="E26" s="147">
        <v>17213</v>
      </c>
      <c r="F26" s="147">
        <v>18217</v>
      </c>
      <c r="G26" s="147"/>
      <c r="H26"/>
      <c r="I26"/>
      <c r="J26"/>
      <c r="K26"/>
      <c r="L26"/>
    </row>
    <row r="27" spans="1:13" ht="14.1" customHeight="1">
      <c r="A27" s="242" t="s">
        <v>250</v>
      </c>
      <c r="B27" s="147"/>
      <c r="C27" s="147"/>
      <c r="D27" s="147"/>
      <c r="E27" s="147"/>
      <c r="F27" s="147"/>
      <c r="G27" s="147"/>
      <c r="H27"/>
      <c r="I27"/>
      <c r="J27"/>
      <c r="K27"/>
      <c r="L27"/>
    </row>
    <row r="28" spans="1:13" ht="14.1" customHeight="1">
      <c r="A28" s="242" t="s">
        <v>251</v>
      </c>
      <c r="B28" s="147">
        <v>255717</v>
      </c>
      <c r="C28" s="147">
        <v>270208</v>
      </c>
      <c r="D28" s="147">
        <v>286592</v>
      </c>
      <c r="E28" s="147">
        <v>306395</v>
      </c>
      <c r="F28" s="147">
        <v>343411</v>
      </c>
      <c r="G28" s="147"/>
      <c r="H28"/>
      <c r="I28"/>
      <c r="J28"/>
      <c r="K28"/>
      <c r="L28"/>
    </row>
    <row r="29" spans="1:13" ht="14.1" customHeight="1">
      <c r="A29" s="242" t="s">
        <v>27</v>
      </c>
      <c r="B29" s="139"/>
      <c r="C29" s="139"/>
      <c r="D29" s="139"/>
      <c r="E29" s="139"/>
      <c r="F29" s="139"/>
      <c r="G29" s="139"/>
      <c r="H29"/>
      <c r="I29"/>
      <c r="J29"/>
      <c r="K29"/>
      <c r="L29"/>
    </row>
    <row r="30" spans="1:13" ht="14.1" customHeight="1">
      <c r="A30" s="242" t="s">
        <v>26</v>
      </c>
      <c r="B30" s="147">
        <v>1078024</v>
      </c>
      <c r="C30" s="147">
        <v>1117966</v>
      </c>
      <c r="D30" s="147">
        <v>1180112</v>
      </c>
      <c r="E30" s="147">
        <v>1233900</v>
      </c>
      <c r="F30" s="147">
        <v>1334816</v>
      </c>
      <c r="G30" s="147"/>
      <c r="H30"/>
      <c r="I30"/>
      <c r="J30"/>
      <c r="K30"/>
      <c r="L30"/>
    </row>
    <row r="31" spans="1:13" ht="14.1" customHeight="1">
      <c r="A31" s="242" t="s">
        <v>28</v>
      </c>
      <c r="B31" s="139"/>
      <c r="C31" s="139"/>
      <c r="D31" s="139"/>
      <c r="E31" s="139"/>
      <c r="F31" s="139"/>
      <c r="G31" s="139"/>
      <c r="H31"/>
      <c r="I31"/>
      <c r="J31"/>
      <c r="K31"/>
      <c r="L31"/>
    </row>
    <row r="32" spans="1:13" ht="14.1" customHeight="1">
      <c r="A32" s="242" t="s">
        <v>164</v>
      </c>
      <c r="B32" s="147">
        <v>165427</v>
      </c>
      <c r="C32" s="147">
        <v>152922</v>
      </c>
      <c r="D32" s="147">
        <v>161619</v>
      </c>
      <c r="E32" s="147">
        <v>178333</v>
      </c>
      <c r="F32" s="147">
        <v>189539</v>
      </c>
      <c r="G32" s="147"/>
      <c r="H32"/>
      <c r="I32"/>
      <c r="J32"/>
      <c r="K32"/>
      <c r="L32"/>
    </row>
    <row r="33" spans="1:10" ht="14.1" customHeight="1">
      <c r="A33" s="156"/>
      <c r="B33" s="156"/>
      <c r="C33" s="157"/>
      <c r="D33" s="156"/>
      <c r="E33" s="156"/>
      <c r="F33" s="156"/>
      <c r="G33" s="90"/>
    </row>
    <row r="34" spans="1:10" ht="14.1" customHeight="1">
      <c r="A34" s="244" t="s">
        <v>249</v>
      </c>
      <c r="B34" s="148"/>
      <c r="C34" s="148"/>
      <c r="D34" s="148"/>
      <c r="E34" s="148"/>
      <c r="F34" s="148"/>
      <c r="G34" s="90"/>
    </row>
    <row r="35" spans="1:10" ht="14.1" customHeight="1">
      <c r="A35" s="31" t="s">
        <v>243</v>
      </c>
      <c r="B35" s="90"/>
      <c r="C35" s="90"/>
      <c r="D35" s="90"/>
      <c r="E35" s="90"/>
      <c r="F35" s="90"/>
      <c r="G35" s="90"/>
    </row>
    <row r="36" spans="1:10">
      <c r="A36" s="17"/>
      <c r="B36" s="87"/>
      <c r="C36" s="87"/>
      <c r="D36" s="87"/>
      <c r="E36" s="87"/>
      <c r="F36" s="87"/>
      <c r="G36" s="87"/>
    </row>
    <row r="37" spans="1:10" ht="14.25">
      <c r="B37" s="237"/>
      <c r="C37" s="237"/>
      <c r="D37" s="237"/>
      <c r="E37" s="237"/>
      <c r="F37" s="237"/>
      <c r="G37" s="239"/>
      <c r="H37" s="238"/>
      <c r="J37" s="238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M37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49.5703125" style="19" customWidth="1" collapsed="1"/>
    <col min="2" max="2" width="8" style="19" customWidth="1" collapsed="1"/>
    <col min="3" max="5" width="8.85546875" style="19" customWidth="1" collapsed="1"/>
    <col min="6" max="6" width="7.85546875" style="19" customWidth="1" collapsed="1"/>
    <col min="7" max="7" width="5.5703125" style="19" customWidth="1"/>
    <col min="8" max="9" width="11.42578125" style="19" collapsed="1"/>
    <col min="10" max="10" width="11.42578125" style="19"/>
    <col min="11" max="11" width="11.42578125" style="19" collapsed="1"/>
    <col min="12" max="13" width="11.42578125" style="19"/>
    <col min="14" max="16384" width="11.42578125" style="19" collapsed="1"/>
  </cols>
  <sheetData>
    <row r="1" spans="1:13" s="177" customFormat="1" ht="14.1" customHeight="1" thickBot="1">
      <c r="A1" s="1" t="s">
        <v>152</v>
      </c>
      <c r="B1" s="2"/>
      <c r="C1" s="2"/>
      <c r="D1" s="2"/>
      <c r="E1" s="2"/>
      <c r="F1" s="2"/>
      <c r="G1" s="7"/>
    </row>
    <row r="2" spans="1:13" s="177" customFormat="1" ht="14.1" customHeight="1">
      <c r="H2" s="180" t="s">
        <v>181</v>
      </c>
    </row>
    <row r="3" spans="1:13" s="177" customFormat="1" ht="14.1" customHeight="1">
      <c r="A3" s="5" t="s">
        <v>64</v>
      </c>
    </row>
    <row r="4" spans="1:13" s="177" customFormat="1" ht="14.1" customHeight="1">
      <c r="A4" s="5"/>
    </row>
    <row r="5" spans="1:13" s="177" customFormat="1" ht="14.1" customHeight="1">
      <c r="A5" s="6" t="s">
        <v>7</v>
      </c>
    </row>
    <row r="6" spans="1:13" s="177" customFormat="1" ht="9.9499999999999993" customHeight="1">
      <c r="A6" s="7"/>
      <c r="B6" s="8"/>
      <c r="C6" s="8"/>
      <c r="D6" s="8"/>
      <c r="E6" s="8"/>
      <c r="F6" s="8"/>
      <c r="G6" s="8"/>
    </row>
    <row r="7" spans="1:13" s="10" customFormat="1" ht="14.1" customHeight="1">
      <c r="A7" s="12"/>
      <c r="B7" s="245">
        <v>2019</v>
      </c>
      <c r="C7" s="245">
        <v>2020</v>
      </c>
      <c r="D7" s="245">
        <v>2021</v>
      </c>
      <c r="E7" s="12" t="s">
        <v>257</v>
      </c>
      <c r="F7" s="12" t="s">
        <v>258</v>
      </c>
      <c r="G7" s="177"/>
    </row>
    <row r="8" spans="1:13" s="177" customFormat="1" ht="14.1" customHeight="1">
      <c r="A8" s="8"/>
      <c r="H8"/>
      <c r="I8"/>
      <c r="J8"/>
    </row>
    <row r="9" spans="1:13" s="177" customFormat="1" ht="14.1" customHeight="1">
      <c r="A9" s="17" t="s">
        <v>30</v>
      </c>
      <c r="B9" s="147">
        <v>4342369</v>
      </c>
      <c r="C9" s="147">
        <v>3872965</v>
      </c>
      <c r="D9" s="147">
        <v>4156860</v>
      </c>
      <c r="E9" s="147">
        <v>4829634</v>
      </c>
      <c r="F9" s="147">
        <v>5193964</v>
      </c>
      <c r="G9" s="147"/>
      <c r="H9"/>
      <c r="I9"/>
      <c r="J9"/>
      <c r="K9"/>
      <c r="L9"/>
      <c r="M9"/>
    </row>
    <row r="10" spans="1:13" s="177" customFormat="1" ht="14.1" customHeight="1">
      <c r="A10" s="17"/>
      <c r="B10" s="246"/>
      <c r="C10" s="246"/>
      <c r="D10" s="246"/>
      <c r="E10" s="246"/>
      <c r="F10" s="246"/>
      <c r="G10" s="140"/>
      <c r="H10"/>
      <c r="I10"/>
      <c r="J10"/>
      <c r="K10"/>
      <c r="L10"/>
      <c r="M10"/>
    </row>
    <row r="11" spans="1:13" s="177" customFormat="1" ht="14.1" customHeight="1">
      <c r="A11" s="18" t="s">
        <v>166</v>
      </c>
      <c r="B11" s="147">
        <v>539736</v>
      </c>
      <c r="C11" s="147">
        <v>555759</v>
      </c>
      <c r="D11" s="147">
        <v>562848</v>
      </c>
      <c r="E11" s="147">
        <v>582874</v>
      </c>
      <c r="F11" s="147">
        <v>570002</v>
      </c>
      <c r="G11" s="147"/>
      <c r="H11"/>
      <c r="I11"/>
      <c r="J11"/>
      <c r="K11"/>
      <c r="L11"/>
      <c r="M11"/>
    </row>
    <row r="12" spans="1:13" s="177" customFormat="1" ht="14.1" customHeight="1">
      <c r="A12" s="18"/>
      <c r="B12" s="147"/>
      <c r="C12" s="147"/>
      <c r="D12" s="147"/>
      <c r="E12" s="147"/>
      <c r="F12" s="147"/>
      <c r="G12" s="147"/>
      <c r="H12"/>
      <c r="I12"/>
      <c r="J12"/>
      <c r="K12"/>
      <c r="L12"/>
      <c r="M12"/>
    </row>
    <row r="13" spans="1:13" ht="14.1" customHeight="1">
      <c r="A13" s="18" t="s">
        <v>2</v>
      </c>
      <c r="B13" s="139"/>
      <c r="C13" s="139"/>
      <c r="D13" s="139"/>
      <c r="E13" s="139"/>
      <c r="F13" s="139"/>
      <c r="G13" s="139"/>
      <c r="H13"/>
      <c r="I13"/>
      <c r="J13"/>
      <c r="K13"/>
      <c r="L13"/>
      <c r="M13"/>
    </row>
    <row r="14" spans="1:13" ht="14.1" customHeight="1">
      <c r="A14" s="188" t="s">
        <v>244</v>
      </c>
      <c r="B14" s="139"/>
      <c r="C14" s="139"/>
      <c r="D14" s="139"/>
      <c r="E14" s="139"/>
      <c r="F14" s="139"/>
      <c r="G14" s="139"/>
      <c r="H14"/>
      <c r="I14"/>
      <c r="J14"/>
      <c r="K14"/>
      <c r="L14"/>
      <c r="M14"/>
    </row>
    <row r="15" spans="1:13" ht="14.1" customHeight="1">
      <c r="A15" s="188" t="s">
        <v>245</v>
      </c>
      <c r="B15" s="139"/>
      <c r="C15" s="139"/>
      <c r="D15" s="139"/>
      <c r="E15" s="139"/>
      <c r="F15" s="139"/>
      <c r="G15" s="139"/>
      <c r="H15"/>
      <c r="I15"/>
      <c r="J15"/>
      <c r="K15"/>
      <c r="L15"/>
      <c r="M15"/>
    </row>
    <row r="16" spans="1:13" ht="14.1" customHeight="1">
      <c r="A16" s="241" t="s">
        <v>246</v>
      </c>
      <c r="B16" s="147">
        <v>1111339</v>
      </c>
      <c r="C16" s="147">
        <v>993952</v>
      </c>
      <c r="D16" s="147">
        <v>1162705</v>
      </c>
      <c r="E16" s="147">
        <v>1478983</v>
      </c>
      <c r="F16" s="147">
        <v>1494736</v>
      </c>
      <c r="G16" s="147"/>
      <c r="H16"/>
      <c r="I16"/>
      <c r="J16"/>
      <c r="K16"/>
      <c r="L16"/>
      <c r="M16"/>
    </row>
    <row r="17" spans="1:13" ht="14.1" customHeight="1">
      <c r="A17" s="242" t="s">
        <v>21</v>
      </c>
      <c r="B17" s="147">
        <v>925990</v>
      </c>
      <c r="C17" s="147">
        <v>793708</v>
      </c>
      <c r="D17" s="147">
        <v>847958</v>
      </c>
      <c r="E17" s="147">
        <v>882315</v>
      </c>
      <c r="F17" s="147">
        <v>941054</v>
      </c>
      <c r="G17" s="147"/>
      <c r="H17"/>
      <c r="I17"/>
      <c r="J17"/>
      <c r="K17"/>
      <c r="L17"/>
      <c r="M17"/>
    </row>
    <row r="18" spans="1:13" ht="14.1" customHeight="1">
      <c r="A18" s="34"/>
      <c r="B18" s="147"/>
      <c r="C18" s="147"/>
      <c r="D18" s="147"/>
      <c r="E18" s="147"/>
      <c r="F18" s="147"/>
      <c r="G18" s="147"/>
      <c r="H18"/>
      <c r="I18"/>
      <c r="J18"/>
      <c r="K18"/>
      <c r="L18"/>
      <c r="M18"/>
    </row>
    <row r="19" spans="1:13" ht="14.1" customHeight="1">
      <c r="A19" s="18" t="s">
        <v>0</v>
      </c>
      <c r="B19" s="147">
        <v>192519</v>
      </c>
      <c r="C19" s="147">
        <v>136468</v>
      </c>
      <c r="D19" s="147">
        <v>152679</v>
      </c>
      <c r="E19" s="147">
        <v>172429</v>
      </c>
      <c r="F19" s="147">
        <v>184031</v>
      </c>
      <c r="G19" s="147"/>
      <c r="H19"/>
      <c r="I19"/>
      <c r="J19"/>
      <c r="K19"/>
      <c r="L19"/>
      <c r="M19"/>
    </row>
    <row r="20" spans="1:13" ht="14.1" customHeight="1">
      <c r="A20" s="18"/>
      <c r="B20" s="147"/>
      <c r="C20" s="147"/>
      <c r="D20" s="147"/>
      <c r="E20" s="147"/>
      <c r="F20" s="147"/>
      <c r="G20" s="147"/>
      <c r="H20"/>
      <c r="I20"/>
      <c r="J20"/>
      <c r="K20"/>
      <c r="L20"/>
      <c r="M20"/>
    </row>
    <row r="21" spans="1:13" ht="14.1" customHeight="1">
      <c r="A21" s="18" t="s">
        <v>1</v>
      </c>
      <c r="B21" s="147"/>
      <c r="C21" s="147"/>
      <c r="D21" s="147"/>
      <c r="E21" s="147"/>
      <c r="F21" s="147"/>
      <c r="G21" s="147"/>
      <c r="H21"/>
      <c r="I21"/>
      <c r="J21"/>
      <c r="K21"/>
      <c r="L21"/>
      <c r="M21"/>
    </row>
    <row r="22" spans="1:13" ht="14.1" customHeight="1">
      <c r="A22" s="242" t="s">
        <v>247</v>
      </c>
      <c r="B22" s="139"/>
      <c r="C22" s="139"/>
      <c r="D22" s="139"/>
      <c r="E22" s="139"/>
      <c r="F22" s="139"/>
      <c r="G22" s="139"/>
      <c r="H22"/>
      <c r="I22"/>
      <c r="J22"/>
      <c r="K22"/>
      <c r="L22"/>
      <c r="M22"/>
    </row>
    <row r="23" spans="1:13" ht="14.1" customHeight="1">
      <c r="A23" s="242" t="s">
        <v>25</v>
      </c>
      <c r="B23" s="147">
        <v>796243</v>
      </c>
      <c r="C23" s="147">
        <v>573604</v>
      </c>
      <c r="D23" s="147">
        <v>734266</v>
      </c>
      <c r="E23" s="147">
        <v>881464</v>
      </c>
      <c r="F23" s="147">
        <v>976050</v>
      </c>
      <c r="G23" s="147"/>
      <c r="H23"/>
      <c r="I23"/>
      <c r="J23"/>
      <c r="K23"/>
      <c r="L23"/>
      <c r="M23"/>
    </row>
    <row r="24" spans="1:13" ht="14.1" customHeight="1">
      <c r="A24" s="242" t="s">
        <v>18</v>
      </c>
      <c r="B24" s="147">
        <v>60379</v>
      </c>
      <c r="C24" s="147">
        <v>55618</v>
      </c>
      <c r="D24" s="147">
        <v>59238</v>
      </c>
      <c r="E24" s="147">
        <v>68877</v>
      </c>
      <c r="F24" s="147">
        <v>71532</v>
      </c>
      <c r="G24" s="147"/>
      <c r="H24"/>
      <c r="I24"/>
      <c r="J24"/>
      <c r="K24"/>
      <c r="L24"/>
      <c r="M24"/>
    </row>
    <row r="25" spans="1:13" ht="14.1" customHeight="1">
      <c r="A25" s="242" t="s">
        <v>19</v>
      </c>
      <c r="B25" s="147">
        <v>143444</v>
      </c>
      <c r="C25" s="147">
        <v>160452</v>
      </c>
      <c r="D25" s="147">
        <v>157244</v>
      </c>
      <c r="E25" s="147">
        <v>200714</v>
      </c>
      <c r="F25" s="147">
        <v>325982</v>
      </c>
      <c r="G25" s="147"/>
      <c r="H25"/>
      <c r="I25"/>
      <c r="J25"/>
      <c r="K25"/>
      <c r="L25"/>
      <c r="M25"/>
    </row>
    <row r="26" spans="1:13" ht="14.1" customHeight="1">
      <c r="A26" s="242" t="s">
        <v>20</v>
      </c>
      <c r="B26" s="147">
        <v>753397</v>
      </c>
      <c r="C26" s="147">
        <v>747450</v>
      </c>
      <c r="D26" s="147">
        <v>773198</v>
      </c>
      <c r="E26" s="147">
        <v>820628</v>
      </c>
      <c r="F26" s="147">
        <v>877550</v>
      </c>
      <c r="G26" s="147"/>
      <c r="H26"/>
      <c r="I26"/>
      <c r="J26"/>
      <c r="K26"/>
      <c r="L26"/>
      <c r="M26"/>
    </row>
    <row r="27" spans="1:13" ht="14.1" customHeight="1">
      <c r="A27" s="242" t="s">
        <v>250</v>
      </c>
      <c r="B27" s="147"/>
      <c r="C27" s="147"/>
      <c r="D27" s="147"/>
      <c r="E27" s="147"/>
      <c r="F27" s="147"/>
      <c r="G27" s="147"/>
      <c r="H27"/>
      <c r="I27"/>
      <c r="J27"/>
      <c r="K27"/>
      <c r="L27"/>
      <c r="M27"/>
    </row>
    <row r="28" spans="1:13" ht="14.1" customHeight="1">
      <c r="A28" s="242" t="s">
        <v>251</v>
      </c>
      <c r="B28" s="147">
        <v>176110</v>
      </c>
      <c r="C28" s="147">
        <v>139749</v>
      </c>
      <c r="D28" s="147">
        <v>165005</v>
      </c>
      <c r="E28" s="147">
        <v>196501</v>
      </c>
      <c r="F28" s="147">
        <v>192573</v>
      </c>
      <c r="G28" s="147"/>
      <c r="H28"/>
      <c r="I28"/>
      <c r="J28"/>
      <c r="K28"/>
      <c r="L28"/>
      <c r="M28"/>
    </row>
    <row r="29" spans="1:13" ht="14.1" customHeight="1">
      <c r="A29" s="242" t="s">
        <v>27</v>
      </c>
      <c r="B29" s="139"/>
      <c r="C29" s="139"/>
      <c r="D29" s="139"/>
      <c r="E29" s="139"/>
      <c r="F29" s="139"/>
      <c r="G29" s="139"/>
      <c r="H29"/>
      <c r="I29"/>
      <c r="J29"/>
      <c r="K29"/>
      <c r="L29"/>
      <c r="M29"/>
    </row>
    <row r="30" spans="1:13" ht="14.1" customHeight="1">
      <c r="A30" s="242" t="s">
        <v>26</v>
      </c>
      <c r="B30" s="147">
        <v>421758</v>
      </c>
      <c r="C30" s="147">
        <v>406173</v>
      </c>
      <c r="D30" s="147">
        <v>311261</v>
      </c>
      <c r="E30" s="147">
        <v>324132</v>
      </c>
      <c r="F30" s="147">
        <v>381521</v>
      </c>
      <c r="G30" s="147"/>
      <c r="H30"/>
      <c r="I30"/>
      <c r="J30"/>
      <c r="K30"/>
      <c r="L30"/>
      <c r="M30"/>
    </row>
    <row r="31" spans="1:13" ht="14.1" customHeight="1">
      <c r="A31" s="242" t="s">
        <v>28</v>
      </c>
      <c r="B31" s="139"/>
      <c r="C31" s="139"/>
      <c r="D31" s="139"/>
      <c r="E31" s="139"/>
      <c r="F31" s="139"/>
      <c r="G31" s="139"/>
      <c r="H31"/>
      <c r="I31"/>
      <c r="J31"/>
      <c r="K31"/>
      <c r="L31"/>
      <c r="M31"/>
    </row>
    <row r="32" spans="1:13" ht="14.1" customHeight="1">
      <c r="A32" s="242" t="s">
        <v>164</v>
      </c>
      <c r="B32" s="147">
        <v>147444</v>
      </c>
      <c r="C32" s="147">
        <v>103740</v>
      </c>
      <c r="D32" s="147">
        <v>78416</v>
      </c>
      <c r="E32" s="147">
        <v>103032</v>
      </c>
      <c r="F32" s="147">
        <v>119987</v>
      </c>
      <c r="G32" s="147"/>
      <c r="H32"/>
      <c r="I32"/>
      <c r="J32"/>
      <c r="K32"/>
      <c r="L32"/>
      <c r="M32"/>
    </row>
    <row r="33" spans="1:13" ht="14.1" customHeight="1">
      <c r="A33" s="23"/>
      <c r="B33" s="156"/>
      <c r="C33" s="157"/>
      <c r="D33" s="157"/>
      <c r="E33" s="157"/>
      <c r="F33" s="157"/>
      <c r="G33" s="240"/>
      <c r="H33"/>
      <c r="I33"/>
      <c r="J33"/>
      <c r="K33"/>
      <c r="L33"/>
      <c r="M33"/>
    </row>
    <row r="34" spans="1:13" ht="14.1" customHeight="1">
      <c r="A34" s="244" t="s">
        <v>249</v>
      </c>
      <c r="B34" s="148"/>
      <c r="C34" s="148"/>
      <c r="D34" s="148"/>
      <c r="E34" s="148"/>
      <c r="F34" s="148"/>
      <c r="G34" s="90"/>
    </row>
    <row r="35" spans="1:13" ht="14.1" customHeight="1">
      <c r="A35" s="31" t="s">
        <v>165</v>
      </c>
      <c r="B35" s="90"/>
      <c r="C35" s="90"/>
      <c r="D35" s="90"/>
      <c r="E35" s="90"/>
      <c r="F35" s="90"/>
      <c r="G35" s="90"/>
    </row>
    <row r="36" spans="1:13">
      <c r="B36" s="87"/>
      <c r="C36" s="87"/>
      <c r="D36" s="87"/>
      <c r="E36" s="87"/>
      <c r="F36" s="87"/>
      <c r="G36" s="87"/>
    </row>
    <row r="37" spans="1:13">
      <c r="B37" s="87"/>
      <c r="C37" s="87"/>
      <c r="D37" s="87"/>
      <c r="E37" s="87"/>
      <c r="F37" s="87"/>
      <c r="G37" s="87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M37"/>
  <sheetViews>
    <sheetView zoomScaleNormal="100" workbookViewId="0">
      <selection activeCell="H3" sqref="H3"/>
    </sheetView>
  </sheetViews>
  <sheetFormatPr baseColWidth="10" defaultColWidth="11.42578125" defaultRowHeight="12.75"/>
  <cols>
    <col min="1" max="1" width="49.42578125" style="19" customWidth="1" collapsed="1"/>
    <col min="2" max="6" width="8.42578125" style="19" customWidth="1" collapsed="1"/>
    <col min="7" max="7" width="5.5703125" style="19" customWidth="1"/>
    <col min="8" max="9" width="11.42578125" style="19" collapsed="1"/>
    <col min="10" max="10" width="11.42578125" style="19"/>
    <col min="11" max="11" width="11.42578125" style="19" collapsed="1"/>
    <col min="12" max="13" width="11.42578125" style="19"/>
    <col min="14" max="16384" width="11.42578125" style="19" collapsed="1"/>
  </cols>
  <sheetData>
    <row r="1" spans="1:13" s="177" customFormat="1" ht="14.1" customHeight="1" thickBot="1">
      <c r="A1" s="1" t="s">
        <v>152</v>
      </c>
      <c r="B1" s="2"/>
      <c r="C1" s="2"/>
      <c r="D1" s="2"/>
      <c r="E1" s="2"/>
      <c r="F1" s="2"/>
      <c r="G1" s="7"/>
    </row>
    <row r="2" spans="1:13" s="177" customFormat="1" ht="14.1" customHeight="1">
      <c r="H2" s="180" t="s">
        <v>181</v>
      </c>
    </row>
    <row r="3" spans="1:13" s="177" customFormat="1" ht="14.1" customHeight="1">
      <c r="A3" s="5" t="s">
        <v>65</v>
      </c>
    </row>
    <row r="4" spans="1:13" s="177" customFormat="1" ht="14.1" customHeight="1">
      <c r="A4" s="5"/>
    </row>
    <row r="5" spans="1:13" s="177" customFormat="1" ht="14.1" customHeight="1">
      <c r="A5" s="6" t="s">
        <v>23</v>
      </c>
    </row>
    <row r="6" spans="1:13" s="177" customFormat="1" ht="9.9499999999999993" customHeight="1">
      <c r="A6" s="7"/>
      <c r="B6" s="8"/>
      <c r="C6" s="8"/>
      <c r="D6" s="8"/>
      <c r="E6" s="8"/>
      <c r="F6" s="8"/>
      <c r="G6" s="8"/>
    </row>
    <row r="7" spans="1:13" s="10" customFormat="1" ht="14.1" customHeight="1">
      <c r="A7" s="12"/>
      <c r="B7" s="245">
        <v>2019</v>
      </c>
      <c r="C7" s="245">
        <v>2020</v>
      </c>
      <c r="D7" s="245">
        <v>2021</v>
      </c>
      <c r="E7" s="12" t="s">
        <v>257</v>
      </c>
      <c r="F7" s="12" t="s">
        <v>258</v>
      </c>
      <c r="G7" s="177"/>
    </row>
    <row r="8" spans="1:13" s="177" customFormat="1" ht="14.1" customHeight="1">
      <c r="A8" s="8"/>
    </row>
    <row r="9" spans="1:13" s="177" customFormat="1" ht="14.1" customHeight="1">
      <c r="A9" s="17" t="s">
        <v>22</v>
      </c>
      <c r="B9" s="217">
        <v>140.29999999999998</v>
      </c>
      <c r="C9" s="217">
        <v>135.4</v>
      </c>
      <c r="D9" s="217">
        <v>137.60000000000002</v>
      </c>
      <c r="E9" s="217">
        <v>140.39999999999998</v>
      </c>
      <c r="F9" s="217">
        <v>146.80000000000001</v>
      </c>
      <c r="G9" s="217"/>
      <c r="H9"/>
      <c r="I9"/>
      <c r="J9"/>
      <c r="K9"/>
      <c r="L9"/>
    </row>
    <row r="10" spans="1:13" s="177" customFormat="1" ht="14.1" customHeight="1">
      <c r="A10" s="17"/>
      <c r="B10" s="216"/>
      <c r="C10" s="216"/>
      <c r="D10" s="216"/>
      <c r="E10" s="216"/>
      <c r="F10" s="216"/>
      <c r="G10" s="216"/>
    </row>
    <row r="11" spans="1:13" s="177" customFormat="1" ht="14.1" customHeight="1">
      <c r="A11" s="18" t="s">
        <v>166</v>
      </c>
      <c r="B11" s="217">
        <v>10.1</v>
      </c>
      <c r="C11" s="217">
        <v>9.3000000000000007</v>
      </c>
      <c r="D11" s="217">
        <v>9.5</v>
      </c>
      <c r="E11" s="217">
        <v>9.6999999999999993</v>
      </c>
      <c r="F11" s="217">
        <v>9.6999999999999993</v>
      </c>
      <c r="G11" s="217"/>
      <c r="H11"/>
      <c r="I11"/>
      <c r="J11"/>
      <c r="K11"/>
      <c r="L11"/>
    </row>
    <row r="12" spans="1:13" s="177" customFormat="1" ht="14.1" customHeight="1">
      <c r="A12" s="18"/>
      <c r="B12" s="217"/>
      <c r="C12" s="217"/>
      <c r="D12" s="217"/>
      <c r="E12" s="217"/>
      <c r="F12" s="217"/>
      <c r="G12" s="217"/>
    </row>
    <row r="13" spans="1:13" ht="14.1" customHeight="1">
      <c r="A13" s="18" t="s">
        <v>2</v>
      </c>
      <c r="B13" s="236"/>
      <c r="C13" s="236"/>
      <c r="D13" s="236"/>
      <c r="E13" s="236"/>
      <c r="F13" s="236"/>
      <c r="G13" s="236"/>
    </row>
    <row r="14" spans="1:13" ht="14.1" customHeight="1">
      <c r="A14" s="188" t="s">
        <v>244</v>
      </c>
      <c r="B14" s="236"/>
      <c r="C14" s="236"/>
      <c r="D14" s="236"/>
      <c r="E14" s="236"/>
      <c r="F14" s="236"/>
      <c r="G14" s="236"/>
    </row>
    <row r="15" spans="1:13" ht="14.1" customHeight="1">
      <c r="A15" s="188" t="s">
        <v>245</v>
      </c>
      <c r="B15" s="236"/>
      <c r="C15" s="236"/>
      <c r="D15" s="236"/>
      <c r="E15" s="236"/>
      <c r="F15" s="236"/>
      <c r="G15" s="236"/>
    </row>
    <row r="16" spans="1:13" ht="14.1" customHeight="1">
      <c r="A16" s="241" t="s">
        <v>246</v>
      </c>
      <c r="B16" s="217">
        <v>28.1</v>
      </c>
      <c r="C16" s="217">
        <v>26.9</v>
      </c>
      <c r="D16" s="217">
        <v>26.5</v>
      </c>
      <c r="E16" s="217">
        <v>27.4</v>
      </c>
      <c r="F16" s="217">
        <v>27.900000000000002</v>
      </c>
      <c r="G16" s="217"/>
      <c r="H16"/>
      <c r="I16"/>
      <c r="J16"/>
      <c r="K16"/>
      <c r="L16"/>
      <c r="M16" s="177"/>
    </row>
    <row r="17" spans="1:13" ht="14.1" customHeight="1">
      <c r="A17" s="242" t="s">
        <v>21</v>
      </c>
      <c r="B17" s="217">
        <v>26.6</v>
      </c>
      <c r="C17" s="217">
        <v>25.5</v>
      </c>
      <c r="D17" s="217">
        <v>25</v>
      </c>
      <c r="E17" s="217">
        <v>25.9</v>
      </c>
      <c r="F17" s="217">
        <v>26.3</v>
      </c>
      <c r="G17" s="217"/>
      <c r="H17"/>
      <c r="I17"/>
      <c r="J17"/>
      <c r="K17"/>
      <c r="L17"/>
      <c r="M17" s="177"/>
    </row>
    <row r="18" spans="1:13" ht="14.1" customHeight="1">
      <c r="A18" s="34"/>
      <c r="B18" s="217"/>
      <c r="C18" s="217"/>
      <c r="D18" s="217"/>
      <c r="E18" s="217"/>
      <c r="F18" s="217"/>
      <c r="G18" s="217"/>
    </row>
    <row r="19" spans="1:13" ht="14.1" customHeight="1">
      <c r="A19" s="18" t="s">
        <v>0</v>
      </c>
      <c r="B19" s="217">
        <v>9.9</v>
      </c>
      <c r="C19" s="217">
        <v>9.5</v>
      </c>
      <c r="D19" s="217">
        <v>10</v>
      </c>
      <c r="E19" s="217">
        <v>10.8</v>
      </c>
      <c r="F19" s="217">
        <v>11.8</v>
      </c>
      <c r="G19" s="217"/>
      <c r="H19"/>
      <c r="I19"/>
      <c r="J19"/>
      <c r="K19"/>
      <c r="L19"/>
    </row>
    <row r="20" spans="1:13" ht="14.1" customHeight="1">
      <c r="A20" s="18"/>
      <c r="B20" s="217"/>
      <c r="C20" s="217"/>
      <c r="D20" s="217"/>
      <c r="E20" s="217"/>
      <c r="F20" s="217"/>
      <c r="G20" s="217"/>
    </row>
    <row r="21" spans="1:13" ht="14.1" customHeight="1">
      <c r="A21" s="18" t="s">
        <v>1</v>
      </c>
      <c r="B21" s="217"/>
      <c r="C21" s="217"/>
      <c r="D21" s="217"/>
      <c r="E21" s="217"/>
      <c r="F21" s="217"/>
      <c r="G21" s="217"/>
    </row>
    <row r="22" spans="1:13" ht="14.1" customHeight="1">
      <c r="A22" s="242" t="s">
        <v>247</v>
      </c>
      <c r="B22" s="236"/>
      <c r="C22" s="236"/>
      <c r="D22" s="236"/>
      <c r="E22" s="236"/>
      <c r="F22" s="236"/>
      <c r="G22" s="236"/>
    </row>
    <row r="23" spans="1:13" ht="14.1" customHeight="1">
      <c r="A23" s="242" t="s">
        <v>25</v>
      </c>
      <c r="B23" s="217">
        <v>35.5</v>
      </c>
      <c r="C23" s="217">
        <v>32.4</v>
      </c>
      <c r="D23" s="217">
        <v>32.900000000000006</v>
      </c>
      <c r="E23" s="217">
        <v>34</v>
      </c>
      <c r="F23" s="217">
        <v>35.400000000000006</v>
      </c>
      <c r="G23" s="217"/>
      <c r="H23"/>
      <c r="I23"/>
      <c r="J23"/>
      <c r="K23"/>
      <c r="L23"/>
    </row>
    <row r="24" spans="1:13" ht="14.1" customHeight="1">
      <c r="A24" s="242" t="s">
        <v>18</v>
      </c>
      <c r="B24" s="217">
        <v>1.3</v>
      </c>
      <c r="C24" s="217">
        <v>1.3</v>
      </c>
      <c r="D24" s="217">
        <v>1.4</v>
      </c>
      <c r="E24" s="217">
        <v>1.6</v>
      </c>
      <c r="F24" s="217">
        <v>1.8</v>
      </c>
      <c r="G24" s="217"/>
      <c r="H24"/>
      <c r="I24"/>
      <c r="J24"/>
      <c r="K24"/>
      <c r="L24"/>
    </row>
    <row r="25" spans="1:13" ht="14.1" customHeight="1">
      <c r="A25" s="242" t="s">
        <v>19</v>
      </c>
      <c r="B25" s="217">
        <v>2.1</v>
      </c>
      <c r="C25" s="217">
        <v>2.1</v>
      </c>
      <c r="D25" s="217">
        <v>1.9</v>
      </c>
      <c r="E25" s="217">
        <v>1.8</v>
      </c>
      <c r="F25" s="217">
        <v>1.8</v>
      </c>
      <c r="G25" s="217"/>
      <c r="H25"/>
      <c r="I25"/>
      <c r="J25"/>
      <c r="K25"/>
      <c r="L25"/>
      <c r="M25" s="177"/>
    </row>
    <row r="26" spans="1:13" ht="14.1" customHeight="1">
      <c r="A26" s="242" t="s">
        <v>20</v>
      </c>
      <c r="B26" s="217">
        <v>1.3</v>
      </c>
      <c r="C26" s="217">
        <v>1.4</v>
      </c>
      <c r="D26" s="217">
        <v>1.4</v>
      </c>
      <c r="E26" s="217">
        <v>1.4</v>
      </c>
      <c r="F26" s="217">
        <v>1.4</v>
      </c>
      <c r="G26" s="217"/>
      <c r="H26"/>
      <c r="I26"/>
      <c r="J26"/>
      <c r="K26"/>
      <c r="L26"/>
    </row>
    <row r="27" spans="1:13" ht="14.1" customHeight="1">
      <c r="A27" s="242" t="s">
        <v>250</v>
      </c>
      <c r="B27" s="217"/>
      <c r="C27" s="217"/>
      <c r="D27" s="217"/>
      <c r="E27" s="217"/>
      <c r="F27" s="217"/>
      <c r="G27" s="217"/>
    </row>
    <row r="28" spans="1:13" ht="14.1" customHeight="1">
      <c r="A28" s="242" t="s">
        <v>251</v>
      </c>
      <c r="B28" s="217">
        <v>11.5</v>
      </c>
      <c r="C28" s="217">
        <v>11.8</v>
      </c>
      <c r="D28" s="217">
        <v>12</v>
      </c>
      <c r="E28" s="217">
        <v>12.3</v>
      </c>
      <c r="F28" s="217">
        <v>12.5</v>
      </c>
      <c r="G28" s="217"/>
      <c r="H28"/>
      <c r="I28"/>
      <c r="J28"/>
      <c r="K28"/>
      <c r="L28"/>
    </row>
    <row r="29" spans="1:13" ht="14.1" customHeight="1">
      <c r="A29" s="242" t="s">
        <v>27</v>
      </c>
      <c r="B29" s="236"/>
      <c r="C29" s="236"/>
      <c r="D29" s="236"/>
      <c r="E29" s="236"/>
      <c r="F29" s="236"/>
      <c r="G29" s="236"/>
    </row>
    <row r="30" spans="1:13" ht="14.1" customHeight="1">
      <c r="A30" s="242" t="s">
        <v>26</v>
      </c>
      <c r="B30" s="217">
        <v>30.1</v>
      </c>
      <c r="C30" s="217">
        <v>30.8</v>
      </c>
      <c r="D30" s="217">
        <v>32</v>
      </c>
      <c r="E30" s="217">
        <v>31.6</v>
      </c>
      <c r="F30" s="217">
        <v>34.6</v>
      </c>
      <c r="G30" s="217"/>
      <c r="H30"/>
      <c r="I30"/>
      <c r="J30"/>
      <c r="K30"/>
      <c r="L30"/>
    </row>
    <row r="31" spans="1:13" ht="14.1" customHeight="1">
      <c r="A31" s="242" t="s">
        <v>28</v>
      </c>
      <c r="B31" s="236"/>
      <c r="C31" s="236"/>
      <c r="D31" s="236"/>
      <c r="E31" s="236"/>
      <c r="F31" s="236"/>
      <c r="G31" s="236"/>
    </row>
    <row r="32" spans="1:13" ht="14.1" customHeight="1">
      <c r="A32" s="242" t="s">
        <v>164</v>
      </c>
      <c r="B32" s="217">
        <v>10.4</v>
      </c>
      <c r="C32" s="217">
        <v>9.9</v>
      </c>
      <c r="D32" s="217">
        <v>10</v>
      </c>
      <c r="E32" s="217">
        <v>9.8000000000000007</v>
      </c>
      <c r="F32" s="217">
        <v>9.8999999999999986</v>
      </c>
      <c r="G32" s="217"/>
      <c r="H32"/>
      <c r="I32"/>
      <c r="J32"/>
      <c r="K32"/>
      <c r="L32"/>
    </row>
    <row r="33" spans="1:7" ht="14.1" customHeight="1">
      <c r="A33" s="23"/>
      <c r="B33" s="156"/>
      <c r="C33" s="157"/>
      <c r="D33" s="157"/>
      <c r="E33" s="157"/>
      <c r="F33" s="157"/>
      <c r="G33" s="240"/>
    </row>
    <row r="34" spans="1:7" ht="14.1" customHeight="1">
      <c r="A34" s="244" t="s">
        <v>249</v>
      </c>
      <c r="B34" s="148"/>
      <c r="C34" s="148"/>
      <c r="D34" s="148"/>
      <c r="E34" s="148"/>
      <c r="F34" s="148"/>
      <c r="G34" s="90"/>
    </row>
    <row r="35" spans="1:7" ht="14.1" customHeight="1">
      <c r="A35" s="31" t="s">
        <v>203</v>
      </c>
      <c r="B35" s="90"/>
      <c r="C35" s="90"/>
      <c r="D35" s="90"/>
      <c r="E35" s="90"/>
      <c r="F35" s="90"/>
      <c r="G35" s="90"/>
    </row>
    <row r="36" spans="1:7">
      <c r="B36" s="87"/>
      <c r="C36" s="87"/>
      <c r="D36" s="87"/>
      <c r="E36" s="87"/>
      <c r="F36" s="87"/>
      <c r="G36" s="87"/>
    </row>
    <row r="37" spans="1:7">
      <c r="B37" s="87"/>
      <c r="C37" s="87"/>
      <c r="D37" s="87"/>
      <c r="E37" s="87"/>
      <c r="F37" s="87"/>
      <c r="G37" s="87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5"/>
  <sheetViews>
    <sheetView zoomScaleNormal="100" workbookViewId="0">
      <selection activeCell="G26" sqref="G26"/>
    </sheetView>
  </sheetViews>
  <sheetFormatPr baseColWidth="10" defaultColWidth="11.42578125" defaultRowHeight="12.75"/>
  <cols>
    <col min="1" max="1" width="51" style="19" customWidth="1" collapsed="1"/>
    <col min="2" max="7" width="8.140625" style="19" customWidth="1" collapsed="1"/>
    <col min="8" max="11" width="11.42578125" style="19" collapsed="1"/>
    <col min="12" max="18" width="11.42578125" style="19"/>
    <col min="19" max="16384" width="11.42578125" style="19" collapsed="1"/>
  </cols>
  <sheetData>
    <row r="1" spans="1:12" ht="14.1" customHeight="1" thickBot="1">
      <c r="A1" s="1" t="s">
        <v>152</v>
      </c>
      <c r="B1" s="2"/>
      <c r="C1" s="2"/>
      <c r="D1" s="2"/>
      <c r="E1" s="2"/>
      <c r="F1" s="2"/>
      <c r="G1" s="4"/>
      <c r="H1" s="4"/>
      <c r="I1" s="4"/>
      <c r="J1" s="4"/>
      <c r="K1" s="4"/>
    </row>
    <row r="2" spans="1:12" ht="14.1" customHeight="1">
      <c r="A2" s="4"/>
      <c r="B2" s="4"/>
      <c r="C2" s="4"/>
      <c r="D2" s="4"/>
      <c r="E2" s="4"/>
      <c r="F2" s="4"/>
      <c r="G2" s="4"/>
      <c r="H2" s="180" t="s">
        <v>181</v>
      </c>
      <c r="I2" s="4"/>
      <c r="J2" s="4"/>
      <c r="K2" s="4"/>
    </row>
    <row r="3" spans="1:12" ht="14.1" customHeight="1">
      <c r="A3" s="5" t="s">
        <v>147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4.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4.1" customHeight="1">
      <c r="A5" s="5" t="s">
        <v>197</v>
      </c>
      <c r="B5" s="4"/>
      <c r="C5" s="4"/>
      <c r="D5" s="4"/>
      <c r="E5" s="4"/>
      <c r="F5" s="4"/>
    </row>
    <row r="6" spans="1:12" ht="14.1" customHeight="1">
      <c r="A6" s="5" t="s">
        <v>196</v>
      </c>
      <c r="B6" s="177"/>
      <c r="C6" s="177"/>
      <c r="D6" s="177"/>
      <c r="E6" s="177"/>
      <c r="F6" s="177"/>
    </row>
    <row r="7" spans="1:12" ht="14.1" customHeight="1">
      <c r="A7" s="5"/>
      <c r="B7" s="4"/>
      <c r="C7" s="4"/>
      <c r="D7" s="4"/>
      <c r="E7" s="4"/>
      <c r="F7" s="4"/>
    </row>
    <row r="8" spans="1:12" ht="14.1" customHeight="1">
      <c r="A8" s="12"/>
      <c r="B8" s="12">
        <v>2020</v>
      </c>
      <c r="C8" s="12">
        <v>2021</v>
      </c>
      <c r="D8" s="12">
        <v>2022</v>
      </c>
      <c r="E8" s="12">
        <v>2023</v>
      </c>
      <c r="F8" s="12">
        <v>2024</v>
      </c>
    </row>
    <row r="9" spans="1:12" ht="14.1" customHeight="1">
      <c r="A9" s="8"/>
      <c r="B9" s="177"/>
      <c r="C9" s="177"/>
      <c r="D9" s="177"/>
      <c r="H9" s="139"/>
    </row>
    <row r="10" spans="1:12" ht="14.1" customHeight="1">
      <c r="A10" s="17" t="s">
        <v>3</v>
      </c>
      <c r="B10" s="228">
        <v>-0.6</v>
      </c>
      <c r="C10" s="228">
        <v>3.2</v>
      </c>
      <c r="D10" s="228">
        <v>8.9</v>
      </c>
      <c r="E10" s="228">
        <v>3.5</v>
      </c>
      <c r="F10" s="228">
        <v>2.7</v>
      </c>
      <c r="H10"/>
      <c r="I10"/>
      <c r="J10"/>
      <c r="K10"/>
      <c r="L10"/>
    </row>
    <row r="11" spans="1:12" ht="14.1" customHeight="1">
      <c r="A11" s="39" t="s">
        <v>184</v>
      </c>
      <c r="B11" s="228">
        <v>1.6</v>
      </c>
      <c r="C11" s="228">
        <v>1</v>
      </c>
      <c r="D11" s="228">
        <v>10.5</v>
      </c>
      <c r="E11" s="228">
        <v>11.7</v>
      </c>
      <c r="F11" s="228">
        <v>4.0999999999999996</v>
      </c>
      <c r="H11"/>
      <c r="I11"/>
      <c r="J11"/>
      <c r="K11"/>
      <c r="L11"/>
    </row>
    <row r="12" spans="1:12" ht="14.1" customHeight="1">
      <c r="A12" s="40" t="s">
        <v>185</v>
      </c>
      <c r="B12" s="228">
        <v>0.4</v>
      </c>
      <c r="C12" s="228">
        <v>-0.7</v>
      </c>
      <c r="D12" s="228">
        <v>3.6</v>
      </c>
      <c r="E12" s="228">
        <v>8.1</v>
      </c>
      <c r="F12" s="228">
        <v>4</v>
      </c>
      <c r="H12"/>
      <c r="I12"/>
      <c r="J12" s="185"/>
      <c r="K12" s="185"/>
      <c r="L12" s="185"/>
    </row>
    <row r="13" spans="1:12" ht="14.1" customHeight="1">
      <c r="A13" s="41" t="s">
        <v>186</v>
      </c>
      <c r="B13" s="228">
        <v>1</v>
      </c>
      <c r="C13" s="228">
        <v>1</v>
      </c>
      <c r="D13" s="228">
        <v>8.5</v>
      </c>
      <c r="E13" s="228">
        <v>1.9</v>
      </c>
      <c r="F13" s="228">
        <v>1.1000000000000001</v>
      </c>
      <c r="H13"/>
      <c r="I13"/>
      <c r="J13"/>
      <c r="K13"/>
      <c r="L13"/>
    </row>
    <row r="14" spans="1:12" ht="14.1" customHeight="1">
      <c r="A14" s="41" t="s">
        <v>187</v>
      </c>
      <c r="B14" s="228">
        <v>-4.7</v>
      </c>
      <c r="C14" s="228">
        <v>12.6</v>
      </c>
      <c r="D14" s="228">
        <v>18.899999999999999</v>
      </c>
      <c r="E14" s="228">
        <v>-12.6</v>
      </c>
      <c r="F14" s="228">
        <v>3.4</v>
      </c>
      <c r="H14"/>
      <c r="I14"/>
      <c r="J14"/>
      <c r="K14"/>
      <c r="L14"/>
    </row>
    <row r="15" spans="1:12" ht="14.1" customHeight="1">
      <c r="A15" s="41" t="s">
        <v>195</v>
      </c>
      <c r="B15" s="228">
        <v>0.2</v>
      </c>
      <c r="C15" s="228">
        <v>0.9</v>
      </c>
      <c r="D15" s="228">
        <v>6.2</v>
      </c>
      <c r="E15" s="228">
        <v>5</v>
      </c>
      <c r="F15" s="228">
        <v>-0.2</v>
      </c>
      <c r="H15"/>
      <c r="I15"/>
      <c r="J15"/>
      <c r="K15"/>
      <c r="L15"/>
    </row>
    <row r="16" spans="1:12" ht="14.1" customHeight="1">
      <c r="A16" s="41" t="s">
        <v>188</v>
      </c>
      <c r="B16" s="228">
        <v>0.3</v>
      </c>
      <c r="C16" s="228">
        <v>1.7</v>
      </c>
      <c r="D16" s="228">
        <v>1.9</v>
      </c>
      <c r="E16" s="228">
        <v>1.4</v>
      </c>
      <c r="F16" s="228">
        <v>2.8</v>
      </c>
      <c r="H16"/>
      <c r="I16"/>
      <c r="J16"/>
      <c r="K16"/>
      <c r="L16"/>
    </row>
    <row r="17" spans="1:12" ht="14.1" customHeight="1">
      <c r="A17" s="41" t="s">
        <v>189</v>
      </c>
      <c r="B17" s="228">
        <v>-3.3</v>
      </c>
      <c r="C17" s="228">
        <v>7.5</v>
      </c>
      <c r="D17" s="228">
        <v>12</v>
      </c>
      <c r="E17" s="228">
        <v>0.4</v>
      </c>
      <c r="F17" s="228">
        <v>0.5</v>
      </c>
      <c r="H17"/>
      <c r="I17"/>
      <c r="J17"/>
      <c r="K17"/>
      <c r="L17"/>
    </row>
    <row r="18" spans="1:12" ht="14.1" customHeight="1">
      <c r="A18" s="41" t="s">
        <v>190</v>
      </c>
      <c r="B18" s="228">
        <v>-1.3</v>
      </c>
      <c r="C18" s="228">
        <v>-3</v>
      </c>
      <c r="D18" s="228">
        <v>-1.3</v>
      </c>
      <c r="E18" s="228">
        <v>3</v>
      </c>
      <c r="F18" s="228">
        <v>0</v>
      </c>
      <c r="H18"/>
      <c r="I18"/>
      <c r="J18"/>
      <c r="K18"/>
      <c r="L18"/>
    </row>
    <row r="19" spans="1:12" ht="14.1" customHeight="1">
      <c r="A19" s="41" t="s">
        <v>191</v>
      </c>
      <c r="B19" s="228">
        <v>-1</v>
      </c>
      <c r="C19" s="228">
        <v>-0.1</v>
      </c>
      <c r="D19" s="228">
        <v>2.6</v>
      </c>
      <c r="E19" s="228">
        <v>4.9000000000000004</v>
      </c>
      <c r="F19" s="228">
        <v>2.5</v>
      </c>
      <c r="H19"/>
      <c r="I19"/>
      <c r="J19"/>
      <c r="K19"/>
      <c r="L19"/>
    </row>
    <row r="20" spans="1:12" ht="14.1" customHeight="1">
      <c r="A20" s="41" t="s">
        <v>192</v>
      </c>
      <c r="B20" s="228">
        <v>1.3</v>
      </c>
      <c r="C20" s="228">
        <v>-1</v>
      </c>
      <c r="D20" s="228">
        <v>-1.7</v>
      </c>
      <c r="E20" s="228">
        <v>3.7</v>
      </c>
      <c r="F20" s="228">
        <v>2.2000000000000002</v>
      </c>
      <c r="H20"/>
      <c r="I20"/>
      <c r="J20"/>
      <c r="K20"/>
      <c r="L20"/>
    </row>
    <row r="21" spans="1:12" ht="14.1" customHeight="1">
      <c r="A21" s="41" t="s">
        <v>193</v>
      </c>
      <c r="B21" s="228">
        <v>1.1000000000000001</v>
      </c>
      <c r="C21" s="228">
        <v>1.7</v>
      </c>
      <c r="D21" s="228">
        <v>6.4</v>
      </c>
      <c r="E21" s="228">
        <v>7.3</v>
      </c>
      <c r="F21" s="228">
        <v>4</v>
      </c>
      <c r="H21"/>
      <c r="I21"/>
      <c r="J21"/>
      <c r="K21"/>
      <c r="L21"/>
    </row>
    <row r="22" spans="1:12" ht="14.1" customHeight="1">
      <c r="A22" s="41" t="s">
        <v>194</v>
      </c>
      <c r="B22" s="228">
        <v>1</v>
      </c>
      <c r="C22" s="228">
        <v>1.6</v>
      </c>
      <c r="D22" s="228">
        <v>4.5</v>
      </c>
      <c r="E22" s="228">
        <v>5</v>
      </c>
      <c r="F22" s="228">
        <v>2.6</v>
      </c>
      <c r="H22"/>
      <c r="I22"/>
      <c r="J22"/>
      <c r="K22"/>
      <c r="L22"/>
    </row>
    <row r="23" spans="1:12" ht="14.1" customHeight="1">
      <c r="A23" s="35"/>
      <c r="B23" s="222"/>
      <c r="C23" s="222"/>
      <c r="D23" s="222"/>
      <c r="E23" s="222"/>
      <c r="F23" s="222"/>
      <c r="H23" s="139"/>
    </row>
    <row r="24" spans="1:12" ht="14.1" customHeight="1">
      <c r="A24" s="218" t="s">
        <v>236</v>
      </c>
      <c r="B24" s="29"/>
      <c r="C24" s="29"/>
      <c r="D24" s="29"/>
      <c r="E24" s="29"/>
      <c r="F24" s="29"/>
      <c r="H24" s="139"/>
    </row>
    <row r="25" spans="1:12" ht="14.1" customHeight="1">
      <c r="A25" s="36"/>
    </row>
  </sheetData>
  <phoneticPr fontId="4" type="noConversion"/>
  <hyperlinks>
    <hyperlink ref="H2" location="'Índice Cap_1'!B8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4"/>
  <sheetViews>
    <sheetView zoomScaleNormal="100" workbookViewId="0">
      <selection activeCell="H54" sqref="H54:I54"/>
    </sheetView>
  </sheetViews>
  <sheetFormatPr baseColWidth="10" defaultColWidth="11.42578125" defaultRowHeight="12.75"/>
  <cols>
    <col min="1" max="1" width="51.85546875" style="19" customWidth="1" collapsed="1"/>
    <col min="2" max="2" width="8" style="19" customWidth="1" collapsed="1"/>
    <col min="3" max="3" width="7.85546875" style="19" customWidth="1" collapsed="1"/>
    <col min="4" max="4" width="7.7109375" style="19" customWidth="1" collapsed="1"/>
    <col min="5" max="7" width="8.28515625" style="19" customWidth="1" collapsed="1"/>
    <col min="8" max="8" width="13.5703125" style="19" customWidth="1" collapsed="1"/>
    <col min="9" max="9" width="15" style="19" customWidth="1" collapsed="1"/>
    <col min="10" max="17" width="11.42578125" style="19" collapsed="1"/>
    <col min="18" max="18" width="11.42578125" style="19"/>
    <col min="19" max="19" width="11.42578125" style="19" collapsed="1"/>
    <col min="20" max="20" width="11.42578125" style="19"/>
    <col min="21" max="16384" width="11.42578125" style="19" collapsed="1"/>
  </cols>
  <sheetData>
    <row r="1" spans="1:17" ht="14.1" customHeight="1" thickBot="1">
      <c r="A1" s="1" t="s">
        <v>152</v>
      </c>
      <c r="B1" s="1"/>
      <c r="C1" s="1"/>
      <c r="D1" s="1"/>
      <c r="E1" s="1"/>
      <c r="F1" s="2"/>
    </row>
    <row r="2" spans="1:17" ht="14.1" customHeight="1">
      <c r="A2" s="4"/>
      <c r="B2" s="4"/>
      <c r="C2" s="4"/>
      <c r="E2" s="4"/>
      <c r="F2" s="4"/>
      <c r="H2" s="180" t="s">
        <v>181</v>
      </c>
    </row>
    <row r="3" spans="1:17" ht="14.1" customHeight="1">
      <c r="A3" s="45" t="s">
        <v>156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43"/>
      <c r="B5" s="12">
        <v>2020</v>
      </c>
      <c r="C5" s="12">
        <v>2021</v>
      </c>
      <c r="D5" s="12">
        <v>2022</v>
      </c>
      <c r="E5" s="12">
        <v>2023</v>
      </c>
      <c r="F5" s="12">
        <v>2024</v>
      </c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8"/>
      <c r="B6" s="13"/>
      <c r="C6" s="13"/>
      <c r="D6" s="13"/>
      <c r="E6" s="177"/>
      <c r="F6" s="4"/>
      <c r="H6" s="189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44" t="s">
        <v>3</v>
      </c>
      <c r="B7" s="228">
        <v>-0.8</v>
      </c>
      <c r="C7" s="228">
        <v>7</v>
      </c>
      <c r="D7" s="228">
        <v>5.8</v>
      </c>
      <c r="E7" s="228">
        <v>3.1</v>
      </c>
      <c r="F7" s="228">
        <v>2.8</v>
      </c>
      <c r="H7" s="231"/>
      <c r="I7"/>
      <c r="J7" s="121"/>
      <c r="K7" s="121"/>
      <c r="L7" s="4"/>
      <c r="M7" s="4"/>
      <c r="N7" s="4"/>
      <c r="O7" s="4"/>
      <c r="P7" s="4"/>
      <c r="Q7" s="4"/>
    </row>
    <row r="8" spans="1:17" ht="14.1" customHeight="1">
      <c r="A8" s="8" t="s">
        <v>184</v>
      </c>
      <c r="B8" s="228">
        <v>-0.5</v>
      </c>
      <c r="C8" s="228">
        <v>4.9000000000000004</v>
      </c>
      <c r="D8" s="228">
        <v>14</v>
      </c>
      <c r="E8" s="228">
        <v>7.7</v>
      </c>
      <c r="F8" s="228">
        <v>2.4</v>
      </c>
      <c r="H8" s="231"/>
      <c r="I8"/>
      <c r="J8" s="4"/>
      <c r="K8" s="4"/>
      <c r="L8" s="4"/>
      <c r="M8" s="4"/>
      <c r="N8" s="4"/>
      <c r="O8" s="4"/>
      <c r="P8" s="4"/>
      <c r="Q8" s="4"/>
    </row>
    <row r="9" spans="1:17" ht="14.1" customHeight="1">
      <c r="A9" s="8" t="s">
        <v>185</v>
      </c>
      <c r="B9" s="264">
        <v>0.4</v>
      </c>
      <c r="C9" s="228">
        <v>0.7</v>
      </c>
      <c r="D9" s="228">
        <v>7.6</v>
      </c>
      <c r="E9" s="228">
        <v>3.6</v>
      </c>
      <c r="F9" s="228">
        <v>4.8</v>
      </c>
      <c r="H9" s="231"/>
      <c r="I9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8" t="s">
        <v>186</v>
      </c>
      <c r="B10" s="228">
        <v>0.8</v>
      </c>
      <c r="C10" s="228">
        <v>1.4</v>
      </c>
      <c r="D10" s="228">
        <v>3.8</v>
      </c>
      <c r="E10" s="228">
        <v>4</v>
      </c>
      <c r="F10" s="228">
        <v>-2.2000000000000002</v>
      </c>
      <c r="H10" s="231"/>
      <c r="I10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8" t="s">
        <v>187</v>
      </c>
      <c r="B11" s="228">
        <v>-1</v>
      </c>
      <c r="C11" s="228">
        <v>27.1</v>
      </c>
      <c r="D11" s="228">
        <v>-3.8</v>
      </c>
      <c r="E11" s="228">
        <v>-7.5</v>
      </c>
      <c r="F11" s="228">
        <v>7.8</v>
      </c>
      <c r="H11" s="231"/>
      <c r="I11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8" t="s">
        <v>195</v>
      </c>
      <c r="B12" s="228">
        <v>-0.5</v>
      </c>
      <c r="C12" s="228">
        <v>2.4</v>
      </c>
      <c r="D12" s="228">
        <v>8.1999999999999993</v>
      </c>
      <c r="E12" s="228">
        <v>1.3</v>
      </c>
      <c r="F12" s="228">
        <v>-0.1</v>
      </c>
      <c r="H12" s="231"/>
      <c r="J12" s="4"/>
      <c r="K12" s="4"/>
      <c r="L12" s="4"/>
      <c r="M12" s="4"/>
      <c r="N12" s="4"/>
      <c r="O12" s="4"/>
      <c r="P12" s="4"/>
      <c r="Q12" s="4"/>
    </row>
    <row r="13" spans="1:17" ht="14.1" customHeight="1">
      <c r="A13" s="8" t="s">
        <v>188</v>
      </c>
      <c r="B13" s="228">
        <v>0.2</v>
      </c>
      <c r="C13" s="228">
        <v>1.3</v>
      </c>
      <c r="D13" s="228">
        <v>1.9</v>
      </c>
      <c r="E13" s="228">
        <v>1.7</v>
      </c>
      <c r="F13" s="228">
        <v>3.6</v>
      </c>
      <c r="H13" s="231"/>
      <c r="J13" s="4"/>
      <c r="K13" s="4"/>
      <c r="L13" s="4"/>
      <c r="M13" s="4"/>
      <c r="N13" s="4"/>
      <c r="O13" s="4"/>
      <c r="P13" s="4"/>
      <c r="Q13" s="4"/>
    </row>
    <row r="14" spans="1:17" ht="14.1" customHeight="1">
      <c r="A14" s="8" t="s">
        <v>189</v>
      </c>
      <c r="B14" s="228">
        <v>-3.8</v>
      </c>
      <c r="C14" s="228">
        <v>10.5</v>
      </c>
      <c r="D14" s="228">
        <v>4.2</v>
      </c>
      <c r="E14" s="228">
        <v>4.3</v>
      </c>
      <c r="F14" s="228">
        <v>0.1</v>
      </c>
      <c r="H14" s="231"/>
      <c r="J14" s="4"/>
      <c r="K14" s="4"/>
      <c r="L14" s="4"/>
      <c r="M14" s="4"/>
      <c r="N14" s="4"/>
      <c r="O14" s="4"/>
      <c r="P14" s="4"/>
      <c r="Q14" s="4"/>
    </row>
    <row r="15" spans="1:17" ht="14.1" customHeight="1">
      <c r="A15" s="8" t="s">
        <v>190</v>
      </c>
      <c r="B15" s="228">
        <v>-4.0999999999999996</v>
      </c>
      <c r="C15" s="228">
        <v>-0.3</v>
      </c>
      <c r="D15" s="228">
        <v>-1.9</v>
      </c>
      <c r="E15" s="228">
        <v>3</v>
      </c>
      <c r="F15" s="228">
        <v>0.1</v>
      </c>
      <c r="H15" s="231"/>
      <c r="J15" s="4"/>
      <c r="K15" s="4"/>
      <c r="L15" s="4"/>
      <c r="M15" s="4"/>
      <c r="N15" s="4"/>
      <c r="O15" s="4"/>
      <c r="P15" s="4"/>
      <c r="Q15" s="4"/>
    </row>
    <row r="16" spans="1:17" ht="14.1" customHeight="1">
      <c r="A16" s="8" t="s">
        <v>191</v>
      </c>
      <c r="B16" s="228">
        <v>-1.9</v>
      </c>
      <c r="C16" s="228">
        <v>1.1000000000000001</v>
      </c>
      <c r="D16" s="228">
        <v>4.5</v>
      </c>
      <c r="E16" s="228">
        <v>3.1</v>
      </c>
      <c r="F16" s="228">
        <v>2.8</v>
      </c>
      <c r="H16" s="231"/>
      <c r="J16" s="4"/>
      <c r="K16" s="4"/>
      <c r="L16" s="4"/>
      <c r="M16" s="4"/>
      <c r="N16" s="4"/>
      <c r="O16" s="4"/>
      <c r="P16" s="4"/>
      <c r="Q16" s="4"/>
    </row>
    <row r="17" spans="1:17" ht="14.1" customHeight="1">
      <c r="A17" s="8" t="s">
        <v>192</v>
      </c>
      <c r="B17" s="228">
        <v>-0.2</v>
      </c>
      <c r="C17" s="228">
        <v>-3.6</v>
      </c>
      <c r="D17" s="228">
        <v>3.7</v>
      </c>
      <c r="E17" s="228">
        <v>3.2</v>
      </c>
      <c r="F17" s="228">
        <v>0.7</v>
      </c>
      <c r="H17" s="231"/>
      <c r="J17" s="4"/>
      <c r="K17" s="4"/>
      <c r="L17" s="4"/>
      <c r="M17" s="4"/>
      <c r="N17" s="4"/>
      <c r="O17" s="4"/>
      <c r="P17" s="4"/>
      <c r="Q17" s="4"/>
    </row>
    <row r="18" spans="1:17" ht="14.1" customHeight="1">
      <c r="A18" s="47" t="s">
        <v>193</v>
      </c>
      <c r="B18" s="228">
        <v>1</v>
      </c>
      <c r="C18" s="228">
        <v>3.5</v>
      </c>
      <c r="D18" s="228">
        <v>7.9</v>
      </c>
      <c r="E18" s="228">
        <v>5.5</v>
      </c>
      <c r="F18" s="228">
        <v>4.2</v>
      </c>
      <c r="H18" s="231"/>
      <c r="J18" s="4"/>
      <c r="K18" s="4"/>
      <c r="L18" s="4"/>
      <c r="M18" s="4"/>
      <c r="N18" s="4"/>
      <c r="O18" s="4"/>
      <c r="P18" s="4"/>
      <c r="Q18" s="4"/>
    </row>
    <row r="19" spans="1:17" ht="14.1" customHeight="1">
      <c r="A19" s="41" t="s">
        <v>194</v>
      </c>
      <c r="B19" s="228">
        <v>1.2</v>
      </c>
      <c r="C19" s="228">
        <v>2.2999999999999998</v>
      </c>
      <c r="D19" s="228">
        <v>5.4</v>
      </c>
      <c r="E19" s="228">
        <v>3.6</v>
      </c>
      <c r="F19" s="228">
        <v>2.6</v>
      </c>
      <c r="H19" s="231"/>
      <c r="J19" s="4"/>
      <c r="K19" s="4"/>
      <c r="L19" s="4"/>
      <c r="M19" s="4"/>
      <c r="N19" s="4"/>
      <c r="O19" s="4"/>
      <c r="P19" s="4"/>
      <c r="Q19" s="4"/>
    </row>
    <row r="20" spans="1:17" ht="14.1" customHeight="1">
      <c r="A20" s="35"/>
      <c r="B20" s="224"/>
      <c r="C20" s="224"/>
      <c r="D20" s="224"/>
      <c r="E20" s="225"/>
      <c r="F20" s="225"/>
      <c r="H20" s="190"/>
      <c r="J20" s="4"/>
      <c r="K20" s="4"/>
      <c r="L20" s="4"/>
      <c r="M20" s="4"/>
      <c r="N20" s="4"/>
      <c r="O20" s="4"/>
      <c r="P20" s="4"/>
      <c r="Q20" s="4"/>
    </row>
    <row r="21" spans="1:17" ht="14.1" customHeight="1">
      <c r="A21" s="218" t="s">
        <v>236</v>
      </c>
      <c r="B21" s="29"/>
      <c r="C21" s="29"/>
      <c r="D21" s="29"/>
      <c r="E21" s="29"/>
      <c r="F21" s="29"/>
      <c r="G21" s="4"/>
      <c r="J21" s="4"/>
      <c r="K21" s="4"/>
      <c r="L21" s="4"/>
      <c r="M21" s="4"/>
      <c r="N21" s="4"/>
      <c r="O21" s="4"/>
      <c r="P21" s="4"/>
      <c r="Q21" s="4"/>
    </row>
    <row r="22" spans="1:17" ht="14.1" customHeight="1">
      <c r="A22" s="48" t="s">
        <v>167</v>
      </c>
      <c r="B22" s="13"/>
      <c r="C22" s="13"/>
      <c r="D22" s="13"/>
      <c r="E22" s="13"/>
      <c r="F22" s="13"/>
      <c r="G22" s="4"/>
      <c r="J22" s="4"/>
      <c r="K22" s="4"/>
      <c r="L22" s="4"/>
      <c r="M22" s="4"/>
      <c r="N22" s="4"/>
      <c r="O22" s="4"/>
      <c r="P22" s="4"/>
      <c r="Q22" s="4"/>
    </row>
    <row r="23" spans="1:17" ht="14.1" customHeight="1">
      <c r="A23" s="48"/>
      <c r="B23" s="13"/>
      <c r="C23" s="13"/>
      <c r="D23" s="13"/>
      <c r="E23" s="13"/>
      <c r="F23" s="13"/>
      <c r="G23" s="4"/>
      <c r="J23" s="4"/>
      <c r="K23" s="4"/>
      <c r="L23" s="4"/>
      <c r="M23" s="4"/>
      <c r="N23" s="4"/>
      <c r="O23" s="4"/>
      <c r="P23" s="4"/>
      <c r="Q23" s="4"/>
    </row>
    <row r="24" spans="1:17" ht="14.1" customHeight="1">
      <c r="A24" s="48"/>
      <c r="B24" s="13"/>
      <c r="C24" s="13"/>
      <c r="D24" s="13"/>
      <c r="E24" s="13"/>
      <c r="F24" s="13"/>
      <c r="G24" s="4"/>
      <c r="J24" s="4"/>
      <c r="K24" s="4"/>
      <c r="L24" s="4"/>
      <c r="M24" s="4"/>
      <c r="N24" s="4"/>
      <c r="O24" s="4"/>
      <c r="P24" s="4"/>
      <c r="Q24" s="4"/>
    </row>
    <row r="25" spans="1:17">
      <c r="A25" s="31"/>
      <c r="B25" s="4"/>
      <c r="C25" s="4"/>
      <c r="D25" s="4"/>
      <c r="E25" s="4"/>
      <c r="F25" s="4"/>
    </row>
    <row r="26" spans="1:17">
      <c r="G26" s="49"/>
      <c r="H26" s="267" t="s">
        <v>33</v>
      </c>
      <c r="I26" s="267"/>
    </row>
    <row r="27" spans="1:17" ht="15">
      <c r="A27" s="271" t="s">
        <v>66</v>
      </c>
      <c r="B27" s="272"/>
      <c r="C27" s="272"/>
      <c r="D27" s="272"/>
      <c r="E27" s="272"/>
      <c r="F27" s="272"/>
      <c r="H27" s="268" t="s">
        <v>14</v>
      </c>
      <c r="I27" s="268"/>
    </row>
    <row r="28" spans="1:17">
      <c r="H28" s="268" t="s">
        <v>15</v>
      </c>
      <c r="I28" s="268"/>
    </row>
    <row r="29" spans="1:17">
      <c r="H29" s="268" t="s">
        <v>16</v>
      </c>
      <c r="I29" s="268"/>
    </row>
    <row r="30" spans="1:17">
      <c r="H30" s="268"/>
      <c r="I30" s="268" t="s">
        <v>13</v>
      </c>
    </row>
    <row r="31" spans="1:17">
      <c r="H31" s="268"/>
      <c r="I31" s="268" t="s">
        <v>17</v>
      </c>
    </row>
    <row r="32" spans="1:17">
      <c r="H32" s="269"/>
      <c r="I32" s="267"/>
    </row>
    <row r="33" spans="8:9">
      <c r="H33" s="269">
        <v>2004</v>
      </c>
      <c r="I33" s="270">
        <v>3.3</v>
      </c>
    </row>
    <row r="34" spans="8:9">
      <c r="H34" s="269">
        <v>2005</v>
      </c>
      <c r="I34" s="270">
        <v>4.4000000000000004</v>
      </c>
    </row>
    <row r="35" spans="8:9">
      <c r="H35" s="269">
        <v>2006</v>
      </c>
      <c r="I35" s="270">
        <v>3.1</v>
      </c>
    </row>
    <row r="36" spans="8:9">
      <c r="H36" s="269">
        <v>2007</v>
      </c>
      <c r="I36" s="270">
        <v>3.9</v>
      </c>
    </row>
    <row r="37" spans="8:9">
      <c r="H37" s="269">
        <v>2008</v>
      </c>
      <c r="I37" s="270">
        <v>1.6</v>
      </c>
    </row>
    <row r="38" spans="8:9">
      <c r="H38" s="269">
        <v>2009</v>
      </c>
      <c r="I38" s="270">
        <v>0.5</v>
      </c>
    </row>
    <row r="39" spans="8:9">
      <c r="H39" s="269">
        <v>2010</v>
      </c>
      <c r="I39" s="270">
        <v>3</v>
      </c>
    </row>
    <row r="40" spans="8:9">
      <c r="H40" s="269">
        <v>2011</v>
      </c>
      <c r="I40" s="270">
        <v>2.7</v>
      </c>
    </row>
    <row r="41" spans="8:9">
      <c r="H41" s="269">
        <v>2012</v>
      </c>
      <c r="I41" s="270">
        <v>2.8</v>
      </c>
    </row>
    <row r="42" spans="8:9">
      <c r="H42" s="269">
        <v>2013</v>
      </c>
      <c r="I42" s="270">
        <v>0.1</v>
      </c>
    </row>
    <row r="43" spans="8:9">
      <c r="H43" s="269">
        <v>2014</v>
      </c>
      <c r="I43" s="270">
        <v>-0.9</v>
      </c>
    </row>
    <row r="44" spans="8:9">
      <c r="H44" s="265">
        <v>2015</v>
      </c>
      <c r="I44" s="266">
        <v>0.1</v>
      </c>
    </row>
    <row r="45" spans="8:9">
      <c r="H45" s="265">
        <v>2016</v>
      </c>
      <c r="I45" s="266">
        <v>1.5</v>
      </c>
    </row>
    <row r="46" spans="8:9">
      <c r="H46" s="265">
        <v>2017</v>
      </c>
      <c r="I46" s="266">
        <v>0.6</v>
      </c>
    </row>
    <row r="47" spans="8:9">
      <c r="H47" s="265">
        <v>2018</v>
      </c>
      <c r="I47" s="266">
        <v>1.2</v>
      </c>
    </row>
    <row r="48" spans="8:9">
      <c r="H48" s="265">
        <v>2019</v>
      </c>
      <c r="I48" s="266">
        <v>1</v>
      </c>
    </row>
    <row r="49" spans="8:9">
      <c r="H49" s="265">
        <v>2020</v>
      </c>
      <c r="I49" s="266">
        <v>-0.8</v>
      </c>
    </row>
    <row r="50" spans="8:9">
      <c r="H50" s="265">
        <v>2021</v>
      </c>
      <c r="I50" s="266">
        <v>7</v>
      </c>
    </row>
    <row r="51" spans="8:9">
      <c r="H51" s="265">
        <v>2022</v>
      </c>
      <c r="I51" s="266">
        <v>5.8</v>
      </c>
    </row>
    <row r="52" spans="8:9">
      <c r="H52" s="265">
        <v>2023</v>
      </c>
      <c r="I52" s="266">
        <v>3.1</v>
      </c>
    </row>
    <row r="53" spans="8:9">
      <c r="H53" s="265">
        <v>2024</v>
      </c>
      <c r="I53" s="266">
        <v>2.8</v>
      </c>
    </row>
    <row r="54" spans="8:9">
      <c r="H54" s="265"/>
      <c r="I54" s="266"/>
    </row>
  </sheetData>
  <mergeCells count="1">
    <mergeCell ref="A27:F27"/>
  </mergeCells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J28"/>
  <sheetViews>
    <sheetView zoomScaleNormal="100" workbookViewId="0">
      <selection sqref="A1:XFD1"/>
    </sheetView>
  </sheetViews>
  <sheetFormatPr baseColWidth="10" defaultColWidth="11.42578125" defaultRowHeight="16.5" customHeight="1"/>
  <cols>
    <col min="1" max="1" width="38.5703125" style="177" customWidth="1"/>
    <col min="2" max="5" width="10.7109375" style="177" customWidth="1"/>
    <col min="6" max="6" width="10.42578125" style="177" customWidth="1"/>
    <col min="7" max="7" width="5.5703125" style="177" customWidth="1"/>
    <col min="8" max="16384" width="11.42578125" style="177"/>
  </cols>
  <sheetData>
    <row r="1" spans="1:17" ht="13.5" thickBot="1">
      <c r="A1" s="1" t="s">
        <v>152</v>
      </c>
      <c r="B1" s="2"/>
      <c r="C1" s="2"/>
      <c r="D1" s="2"/>
      <c r="E1" s="2"/>
      <c r="F1" s="2"/>
    </row>
    <row r="2" spans="1:17" ht="14.1" customHeight="1">
      <c r="H2" s="180" t="s">
        <v>181</v>
      </c>
    </row>
    <row r="3" spans="1:17" ht="14.1" customHeight="1">
      <c r="A3" s="5" t="s">
        <v>68</v>
      </c>
    </row>
    <row r="4" spans="1:17" ht="14.1" customHeight="1"/>
    <row r="5" spans="1:17" ht="14.1" customHeight="1">
      <c r="A5" s="5" t="s">
        <v>67</v>
      </c>
    </row>
    <row r="6" spans="1:17" ht="14.1" customHeight="1">
      <c r="A6" s="5"/>
    </row>
    <row r="7" spans="1:17" ht="14.1" customHeight="1">
      <c r="A7" s="74" t="s">
        <v>35</v>
      </c>
    </row>
    <row r="8" spans="1:17" ht="9.9499999999999993" customHeight="1">
      <c r="A8" s="56"/>
      <c r="B8" s="56"/>
      <c r="C8" s="55"/>
      <c r="D8" s="56"/>
      <c r="E8" s="56"/>
      <c r="F8" s="56"/>
    </row>
    <row r="9" spans="1:17" ht="14.1" customHeight="1">
      <c r="A9" s="46"/>
      <c r="B9" s="12">
        <v>2020</v>
      </c>
      <c r="C9" s="12">
        <v>2021</v>
      </c>
      <c r="D9" s="12">
        <v>2022</v>
      </c>
      <c r="E9" s="12">
        <v>2023</v>
      </c>
      <c r="F9" s="12">
        <v>2024</v>
      </c>
      <c r="G9"/>
      <c r="H9"/>
      <c r="I9"/>
      <c r="J9"/>
      <c r="K9"/>
      <c r="L9"/>
      <c r="M9"/>
      <c r="N9"/>
      <c r="O9"/>
      <c r="P9"/>
      <c r="Q9"/>
    </row>
    <row r="10" spans="1:17" ht="14.1" customHeight="1">
      <c r="A10" s="8"/>
      <c r="B10" s="38"/>
      <c r="C10" s="38"/>
      <c r="D10" s="38"/>
      <c r="E10" s="38"/>
      <c r="F10" s="38"/>
    </row>
    <row r="11" spans="1:17" ht="14.1" customHeight="1">
      <c r="A11" s="52" t="s">
        <v>6</v>
      </c>
      <c r="B11" s="14">
        <v>22700</v>
      </c>
      <c r="C11" s="14">
        <v>22357</v>
      </c>
      <c r="D11" s="14">
        <v>22532</v>
      </c>
      <c r="E11" s="127">
        <v>21178</v>
      </c>
      <c r="F11" s="127">
        <v>21219</v>
      </c>
      <c r="H11" s="189"/>
      <c r="I11" s="60"/>
    </row>
    <row r="12" spans="1:17" ht="14.1" customHeight="1">
      <c r="A12" s="52" t="s">
        <v>36</v>
      </c>
      <c r="B12" s="223">
        <v>535</v>
      </c>
      <c r="C12" s="223">
        <v>515</v>
      </c>
      <c r="D12" s="223">
        <v>495</v>
      </c>
      <c r="E12" s="127">
        <v>454</v>
      </c>
      <c r="F12" s="127">
        <v>442</v>
      </c>
      <c r="H12" s="231"/>
      <c r="I12" s="60"/>
      <c r="J12" s="60"/>
      <c r="K12" s="60"/>
      <c r="L12" s="60"/>
      <c r="M12" s="60"/>
    </row>
    <row r="13" spans="1:17" ht="14.1" customHeight="1">
      <c r="A13" s="52" t="s">
        <v>37</v>
      </c>
      <c r="B13" s="14">
        <v>6614</v>
      </c>
      <c r="C13" s="14">
        <v>6625</v>
      </c>
      <c r="D13" s="14">
        <v>6797</v>
      </c>
      <c r="E13" s="127">
        <v>6467</v>
      </c>
      <c r="F13" s="127">
        <v>6620</v>
      </c>
      <c r="H13" s="231"/>
      <c r="I13" s="60"/>
      <c r="J13" s="60"/>
      <c r="K13" s="60"/>
      <c r="L13" s="60"/>
      <c r="M13" s="60"/>
    </row>
    <row r="14" spans="1:17" ht="14.1" customHeight="1">
      <c r="A14" s="52" t="s">
        <v>38</v>
      </c>
      <c r="B14" s="223">
        <v>1</v>
      </c>
      <c r="C14" s="223">
        <v>1</v>
      </c>
      <c r="D14" s="223">
        <v>1</v>
      </c>
      <c r="E14" s="210">
        <v>1</v>
      </c>
      <c r="F14" s="210">
        <v>1</v>
      </c>
      <c r="H14" s="231"/>
      <c r="I14" s="60"/>
      <c r="J14" s="60"/>
      <c r="K14" s="60"/>
      <c r="L14" s="60"/>
      <c r="M14" s="60"/>
    </row>
    <row r="15" spans="1:17" ht="14.1" customHeight="1">
      <c r="A15" s="52" t="s">
        <v>39</v>
      </c>
      <c r="B15" s="226" t="s">
        <v>40</v>
      </c>
      <c r="C15" s="226" t="s">
        <v>40</v>
      </c>
      <c r="D15" s="226" t="s">
        <v>40</v>
      </c>
      <c r="E15" s="226" t="s">
        <v>40</v>
      </c>
      <c r="F15" s="226" t="s">
        <v>40</v>
      </c>
      <c r="H15" s="231"/>
      <c r="I15" s="60"/>
      <c r="J15" s="60"/>
      <c r="K15" s="60"/>
      <c r="L15" s="60"/>
      <c r="M15" s="60"/>
    </row>
    <row r="16" spans="1:17" ht="14.1" customHeight="1">
      <c r="A16" s="52" t="s">
        <v>41</v>
      </c>
      <c r="B16" s="14">
        <v>1338</v>
      </c>
      <c r="C16" s="14">
        <v>1288</v>
      </c>
      <c r="D16" s="14">
        <v>1283</v>
      </c>
      <c r="E16" s="127">
        <v>1219</v>
      </c>
      <c r="F16" s="127">
        <v>1243</v>
      </c>
      <c r="H16" s="231"/>
      <c r="I16" s="226"/>
      <c r="J16" s="226"/>
      <c r="K16" s="226"/>
      <c r="L16" s="226"/>
      <c r="M16" s="226"/>
    </row>
    <row r="17" spans="1:36" ht="14.1" customHeight="1">
      <c r="A17" s="52" t="s">
        <v>42</v>
      </c>
      <c r="B17" s="223">
        <v>128</v>
      </c>
      <c r="C17" s="223">
        <v>122</v>
      </c>
      <c r="D17" s="223">
        <v>116</v>
      </c>
      <c r="E17" s="210">
        <v>105</v>
      </c>
      <c r="F17" s="210">
        <v>102</v>
      </c>
      <c r="H17" s="231"/>
      <c r="I17" s="60"/>
      <c r="J17" s="60"/>
      <c r="K17" s="60"/>
      <c r="L17" s="60"/>
      <c r="M17" s="60"/>
    </row>
    <row r="18" spans="1:36" ht="14.1" customHeight="1">
      <c r="A18" s="52" t="s">
        <v>43</v>
      </c>
      <c r="B18" s="14">
        <v>1507</v>
      </c>
      <c r="C18" s="14">
        <v>1445</v>
      </c>
      <c r="D18" s="14">
        <v>1452</v>
      </c>
      <c r="E18" s="127">
        <v>1317</v>
      </c>
      <c r="F18" s="127">
        <v>1338</v>
      </c>
      <c r="H18" s="231"/>
      <c r="I18" s="60"/>
      <c r="J18" s="60"/>
      <c r="K18" s="60"/>
      <c r="L18" s="60"/>
      <c r="M18" s="60"/>
    </row>
    <row r="19" spans="1:36" ht="14.1" customHeight="1">
      <c r="A19" s="52" t="s">
        <v>44</v>
      </c>
      <c r="B19" s="223">
        <v>114</v>
      </c>
      <c r="C19" s="223">
        <v>111</v>
      </c>
      <c r="D19" s="223">
        <v>112</v>
      </c>
      <c r="E19" s="210">
        <v>109</v>
      </c>
      <c r="F19" s="210">
        <v>111</v>
      </c>
      <c r="H19" s="231"/>
      <c r="I19" s="60"/>
      <c r="J19" s="60"/>
      <c r="K19" s="60"/>
      <c r="L19" s="60"/>
      <c r="M19" s="60"/>
    </row>
    <row r="20" spans="1:36" ht="14.1" customHeight="1">
      <c r="A20" s="52" t="s">
        <v>45</v>
      </c>
      <c r="B20" s="14">
        <v>12463</v>
      </c>
      <c r="C20" s="14">
        <v>12250</v>
      </c>
      <c r="D20" s="14">
        <v>12276</v>
      </c>
      <c r="E20" s="127">
        <v>11506</v>
      </c>
      <c r="F20" s="127">
        <v>11362</v>
      </c>
      <c r="H20" s="231"/>
      <c r="I20" s="60"/>
      <c r="J20" s="60"/>
      <c r="K20" s="60"/>
      <c r="L20" s="60"/>
      <c r="M20" s="60"/>
    </row>
    <row r="21" spans="1:36" ht="14.1" customHeight="1">
      <c r="A21" s="50"/>
      <c r="B21" s="15"/>
      <c r="C21" s="15"/>
      <c r="D21" s="15"/>
      <c r="E21" s="15"/>
      <c r="F21" s="15"/>
      <c r="H21" s="231"/>
      <c r="I21" s="60"/>
      <c r="J21" s="60"/>
      <c r="K21" s="60"/>
      <c r="L21" s="60"/>
      <c r="M21" s="60"/>
    </row>
    <row r="22" spans="1:36" ht="12.75">
      <c r="A22" s="78" t="s">
        <v>46</v>
      </c>
      <c r="B22" s="79"/>
      <c r="C22" s="79"/>
      <c r="D22" s="79"/>
      <c r="E22" s="79"/>
      <c r="F22" s="79"/>
      <c r="H22" s="190"/>
      <c r="J22" s="60"/>
      <c r="K22" s="60"/>
      <c r="L22" s="60"/>
      <c r="M22" s="60"/>
    </row>
    <row r="23" spans="1:36" ht="12.75">
      <c r="A23" s="36" t="s">
        <v>47</v>
      </c>
      <c r="B23" s="38"/>
      <c r="C23" s="38"/>
      <c r="D23" s="38"/>
      <c r="E23" s="15"/>
      <c r="F23" s="15"/>
    </row>
    <row r="24" spans="1:36" ht="12.75">
      <c r="A24" s="3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36" ht="12.75">
      <c r="A25" s="80"/>
      <c r="B25" s="14"/>
      <c r="C25" s="14"/>
      <c r="D25" s="14"/>
      <c r="E25" s="14"/>
      <c r="F25" s="14"/>
      <c r="AG25" s="38"/>
      <c r="AH25" s="38"/>
      <c r="AI25" s="38"/>
      <c r="AJ25" s="38"/>
    </row>
    <row r="26" spans="1:36" ht="12.75">
      <c r="A26" s="8"/>
      <c r="B26" s="14"/>
      <c r="C26" s="14"/>
      <c r="D26" s="14"/>
      <c r="E26" s="14"/>
      <c r="F26" s="14"/>
      <c r="AG26" s="38"/>
      <c r="AH26" s="38"/>
      <c r="AI26" s="38"/>
      <c r="AJ26" s="38"/>
    </row>
    <row r="27" spans="1:36" ht="12.75">
      <c r="A27" s="8"/>
      <c r="B27" s="8"/>
      <c r="C27" s="8"/>
      <c r="D27" s="8"/>
      <c r="E27" s="8"/>
      <c r="F27" s="8"/>
      <c r="AG27" s="38"/>
      <c r="AH27" s="38"/>
      <c r="AI27" s="38"/>
      <c r="AJ27" s="38"/>
    </row>
    <row r="28" spans="1:36" ht="12.75">
      <c r="A28" s="8"/>
      <c r="B28" s="8"/>
      <c r="C28" s="8"/>
      <c r="D28" s="8"/>
      <c r="E28" s="8"/>
      <c r="F28" s="8"/>
      <c r="AG28" s="38"/>
      <c r="AH28" s="38"/>
      <c r="AI28" s="38"/>
      <c r="AJ28" s="38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 </vt:lpstr>
      <vt:lpstr>1.1.2</vt:lpstr>
      <vt:lpstr>1.1.3</vt:lpstr>
      <vt:lpstr>1.1.4</vt:lpstr>
      <vt:lpstr>1.1.5 </vt:lpstr>
      <vt:lpstr>1.2.1</vt:lpstr>
      <vt:lpstr>1.2.2-G1.2</vt:lpstr>
      <vt:lpstr>1.3.1</vt:lpstr>
      <vt:lpstr>1.3.2</vt:lpstr>
      <vt:lpstr>1.3.3</vt:lpstr>
      <vt:lpstr>1.3.4</vt:lpstr>
      <vt:lpstr>1.3.5</vt:lpstr>
      <vt:lpstr>1.3.6</vt:lpstr>
      <vt:lpstr>1.4</vt:lpstr>
      <vt:lpstr>1.5</vt:lpstr>
      <vt:lpstr>1.6.1- 1.6.2-1.6.3</vt:lpstr>
      <vt:lpstr>G1.3-G1.4</vt:lpstr>
      <vt:lpstr>1.7.1</vt:lpstr>
      <vt:lpstr>1.7.2-1.7.3</vt:lpstr>
      <vt:lpstr>1.8.1-1.8.2</vt:lpstr>
      <vt:lpstr>1.9</vt:lpstr>
      <vt:lpstr>'1.1.1-G.1.1 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'G1.3-G1.4'!Área_de_impresión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Natalia Herreros Lacalle</cp:lastModifiedBy>
  <cp:lastPrinted>2025-01-22T10:35:48Z</cp:lastPrinted>
  <dcterms:created xsi:type="dcterms:W3CDTF">1996-11-27T10:00:04Z</dcterms:created>
  <dcterms:modified xsi:type="dcterms:W3CDTF">2025-01-29T10:13:18Z</dcterms:modified>
</cp:coreProperties>
</file>