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ervicio de Desarrollo Rural y Reto Demográfico\Periodo 2014-2020\comité de seguimiento\noviembre 2025\"/>
    </mc:Choice>
  </mc:AlternateContent>
  <bookViews>
    <workbookView xWindow="0" yWindow="0" windowWidth="28800" windowHeight="10380"/>
  </bookViews>
  <sheets>
    <sheet name="EJECUCIÓN JESÚS ÁNGEL (2)" sheetId="1" r:id="rId1"/>
  </sheets>
  <externalReferences>
    <externalReference r:id="rId2"/>
    <externalReference r:id="rId3"/>
  </externalReferences>
  <definedNames>
    <definedName name="list1">'[2]tech sheet 2'!$G$10:$G$12</definedName>
    <definedName name="list3">'[2]tech sheet 2'!$H$10:$H$11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48" i="1" s="1"/>
  <c r="D42" i="1"/>
  <c r="C42" i="1"/>
  <c r="C39" i="1"/>
  <c r="C35" i="1"/>
  <c r="C17" i="1"/>
  <c r="C16" i="1" s="1"/>
  <c r="C11" i="1" s="1"/>
  <c r="C12" i="1"/>
  <c r="C5" i="1"/>
  <c r="C6" i="1"/>
  <c r="D39" i="1"/>
  <c r="D28" i="1"/>
  <c r="D24" i="1"/>
  <c r="D16" i="1"/>
  <c r="D12" i="1"/>
  <c r="D11" i="1" s="1"/>
  <c r="D17" i="1"/>
  <c r="C28" i="1"/>
  <c r="P32" i="1"/>
  <c r="E6" i="1"/>
  <c r="E7" i="1"/>
  <c r="E8" i="1"/>
  <c r="E9" i="1"/>
  <c r="E10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7" i="1"/>
  <c r="E5" i="1"/>
  <c r="E28" i="1" l="1"/>
  <c r="C48" i="1"/>
  <c r="E16" i="1"/>
  <c r="E48" i="1"/>
  <c r="E11" i="1"/>
  <c r="P47" i="1" l="1"/>
  <c r="L47" i="1"/>
  <c r="L46" i="1"/>
  <c r="L45" i="1"/>
  <c r="P44" i="1"/>
  <c r="L44" i="1"/>
  <c r="P43" i="1"/>
  <c r="L43" i="1"/>
  <c r="P42" i="1"/>
  <c r="L42" i="1"/>
  <c r="L41" i="1"/>
  <c r="L40" i="1"/>
  <c r="P39" i="1"/>
  <c r="L39" i="1"/>
  <c r="P38" i="1"/>
  <c r="L38" i="1"/>
  <c r="L37" i="1"/>
  <c r="P35" i="1"/>
  <c r="L35" i="1"/>
  <c r="P34" i="1"/>
  <c r="L34" i="1"/>
  <c r="P33" i="1"/>
  <c r="L31" i="1"/>
  <c r="L30" i="1"/>
  <c r="L29" i="1"/>
  <c r="L28" i="1"/>
  <c r="O27" i="1"/>
  <c r="L26" i="1"/>
  <c r="P25" i="1"/>
  <c r="O25" i="1"/>
  <c r="L24" i="1"/>
  <c r="L22" i="1"/>
  <c r="L21" i="1"/>
  <c r="L20" i="1"/>
  <c r="P19" i="1"/>
  <c r="L19" i="1"/>
  <c r="L18" i="1"/>
  <c r="L16" i="1"/>
  <c r="L15" i="1"/>
  <c r="P14" i="1"/>
  <c r="L14" i="1"/>
  <c r="L13" i="1"/>
  <c r="L12" i="1"/>
  <c r="P11" i="1"/>
  <c r="L11" i="1"/>
  <c r="P10" i="1"/>
  <c r="L10" i="1"/>
  <c r="L9" i="1"/>
  <c r="L8" i="1"/>
  <c r="L7" i="1"/>
  <c r="P6" i="1"/>
  <c r="L6" i="1"/>
  <c r="L5" i="1"/>
  <c r="N37" i="1" l="1"/>
  <c r="P37" i="1"/>
  <c r="N41" i="1"/>
  <c r="P41" i="1"/>
  <c r="N45" i="1"/>
  <c r="P45" i="1"/>
  <c r="N16" i="1"/>
  <c r="P16" i="1"/>
  <c r="N21" i="1"/>
  <c r="P21" i="1"/>
  <c r="N29" i="1"/>
  <c r="P29" i="1"/>
  <c r="N46" i="1"/>
  <c r="P46" i="1"/>
  <c r="N12" i="1"/>
  <c r="P12" i="1"/>
  <c r="N5" i="1"/>
  <c r="P5" i="1"/>
  <c r="N9" i="1"/>
  <c r="P9" i="1"/>
  <c r="N13" i="1"/>
  <c r="P13" i="1"/>
  <c r="N18" i="1"/>
  <c r="P18" i="1"/>
  <c r="N22" i="1"/>
  <c r="P22" i="1"/>
  <c r="N26" i="1"/>
  <c r="P26" i="1"/>
  <c r="N30" i="1"/>
  <c r="P30" i="1"/>
  <c r="N8" i="1"/>
  <c r="P8" i="1"/>
  <c r="N23" i="1"/>
  <c r="P23" i="1"/>
  <c r="N27" i="1"/>
  <c r="P27" i="1"/>
  <c r="N31" i="1"/>
  <c r="P31" i="1"/>
  <c r="N36" i="1"/>
  <c r="P36" i="1"/>
  <c r="N40" i="1"/>
  <c r="P40" i="1"/>
  <c r="N48" i="1"/>
  <c r="P48" i="1"/>
  <c r="N7" i="1"/>
  <c r="P7" i="1"/>
  <c r="N15" i="1"/>
  <c r="P15" i="1"/>
  <c r="N20" i="1"/>
  <c r="P20" i="1"/>
  <c r="N24" i="1"/>
  <c r="P24" i="1"/>
  <c r="N28" i="1"/>
  <c r="P28" i="1"/>
  <c r="L27" i="1"/>
  <c r="L48" i="1"/>
  <c r="N42" i="1"/>
  <c r="N34" i="1"/>
  <c r="N10" i="1"/>
  <c r="N47" i="1"/>
  <c r="N39" i="1"/>
  <c r="O44" i="1"/>
  <c r="N44" i="1"/>
  <c r="N25" i="1"/>
  <c r="L23" i="1"/>
  <c r="N38" i="1"/>
  <c r="L36" i="1"/>
  <c r="N14" i="1"/>
  <c r="N6" i="1"/>
  <c r="N43" i="1"/>
  <c r="N35" i="1"/>
  <c r="L25" i="1"/>
  <c r="N19" i="1"/>
  <c r="N11" i="1"/>
  <c r="O30" i="1"/>
  <c r="O39" i="1"/>
  <c r="O38" i="1"/>
  <c r="O5" i="1"/>
  <c r="O19" i="1"/>
  <c r="O8" i="1"/>
  <c r="O15" i="1"/>
  <c r="O10" i="1"/>
  <c r="O11" i="1"/>
  <c r="O12" i="1"/>
  <c r="O20" i="1"/>
  <c r="O26" i="1"/>
  <c r="O29" i="1"/>
  <c r="O48" i="1"/>
  <c r="O46" i="1"/>
  <c r="O34" i="1"/>
  <c r="M6" i="1" l="1"/>
  <c r="M45" i="1"/>
  <c r="M29" i="1"/>
  <c r="M46" i="1"/>
  <c r="M34" i="1"/>
  <c r="M18" i="1"/>
  <c r="M44" i="1"/>
  <c r="M21" i="1"/>
  <c r="M42" i="1"/>
  <c r="M47" i="1"/>
  <c r="M40" i="1"/>
  <c r="M27" i="1"/>
  <c r="M23" i="1"/>
  <c r="M7" i="1"/>
  <c r="M39" i="1"/>
  <c r="M5" i="1"/>
  <c r="M19" i="1"/>
  <c r="M35" i="1"/>
  <c r="M43" i="1"/>
  <c r="M31" i="1"/>
  <c r="M28" i="1"/>
  <c r="M16" i="1"/>
  <c r="M12" i="1"/>
  <c r="M48" i="1"/>
  <c r="M25" i="1"/>
  <c r="M30" i="1"/>
  <c r="M41" i="1"/>
  <c r="M24" i="1"/>
  <c r="M37" i="1"/>
  <c r="M26" i="1"/>
  <c r="M13" i="1"/>
  <c r="M8" i="1"/>
  <c r="M14" i="1"/>
  <c r="N17" i="1"/>
  <c r="P17" i="1"/>
  <c r="M22" i="1"/>
  <c r="M20" i="1"/>
  <c r="M36" i="1"/>
  <c r="M38" i="1"/>
  <c r="M9" i="1"/>
  <c r="M15" i="1"/>
  <c r="M11" i="1"/>
  <c r="M10" i="1"/>
  <c r="O17" i="1"/>
  <c r="L17" i="1"/>
  <c r="O14" i="1"/>
  <c r="O16" i="1"/>
  <c r="O42" i="1"/>
  <c r="O36" i="1"/>
  <c r="O45" i="1"/>
  <c r="O47" i="1"/>
  <c r="O21" i="1"/>
  <c r="O33" i="1"/>
  <c r="O24" i="1"/>
  <c r="O37" i="1"/>
  <c r="O23" i="1"/>
  <c r="O13" i="1"/>
  <c r="O35" i="1"/>
  <c r="O6" i="1"/>
  <c r="O32" i="1"/>
  <c r="O43" i="1"/>
  <c r="O22" i="1"/>
  <c r="O9" i="1"/>
  <c r="O28" i="1"/>
  <c r="O41" i="1"/>
  <c r="O40" i="1"/>
  <c r="O31" i="1"/>
  <c r="O18" i="1"/>
  <c r="O7" i="1"/>
  <c r="M17" i="1" l="1"/>
</calcChain>
</file>

<file path=xl/sharedStrings.xml><?xml version="1.0" encoding="utf-8"?>
<sst xmlns="http://schemas.openxmlformats.org/spreadsheetml/2006/main" count="95" uniqueCount="85">
  <si>
    <t>MEDIDAS A NIVEL DE OPERACIÓN</t>
  </si>
  <si>
    <t>TOTAL</t>
  </si>
  <si>
    <t>Operaciones</t>
  </si>
  <si>
    <t>COFIN.</t>
  </si>
  <si>
    <t>ADIC.</t>
  </si>
  <si>
    <t>1. Transferencia de conocimientos y actividades de información</t>
  </si>
  <si>
    <t>1.1</t>
  </si>
  <si>
    <t>1.1 Ayuda a las acciones de formación profesional y adquisición de competencias</t>
  </si>
  <si>
    <t>1.1.1.</t>
  </si>
  <si>
    <t>1.1.1.- Cursos de formación y perfeccionamiento</t>
  </si>
  <si>
    <t xml:space="preserve"> </t>
  </si>
  <si>
    <t>1.1.2. Formación teórica/práctica de los jóvenes del sector agrario</t>
  </si>
  <si>
    <t>1.3</t>
  </si>
  <si>
    <t>1.3.- Apoyo a las actividades de demostración y a las acciones de información</t>
  </si>
  <si>
    <t>2.- Prestación de servicios de asesoramiento</t>
  </si>
  <si>
    <t>16.5</t>
  </si>
  <si>
    <t>4. Inversiones en activos físicos</t>
  </si>
  <si>
    <t>4.1</t>
  </si>
  <si>
    <t>4.1 Ayuda a las inversiones en explotaciones agrícolas</t>
  </si>
  <si>
    <t>4.1.1</t>
  </si>
  <si>
    <t>4.1.1.- Apoyo a las inversiones a las explotaciones agrarias</t>
  </si>
  <si>
    <t>4.1.2</t>
  </si>
  <si>
    <t>4.1.2.- Apoyo a inversiones en entidades asociativas</t>
  </si>
  <si>
    <t>4.2</t>
  </si>
  <si>
    <t>4.2.- Apoyo a las inversiones a la transformación, comercialización y desarrollo de productos agrícolas</t>
  </si>
  <si>
    <t>4.3</t>
  </si>
  <si>
    <t>4.3 Ayuda a las inversiones en infraestructuras relacionadas con el desarrollo, la modernización o la adaptación de la agricultura y la silvicultura</t>
  </si>
  <si>
    <t>16.1</t>
  </si>
  <si>
    <t>4.3.1</t>
  </si>
  <si>
    <t>4.3.1.-Gestión de recursos hídricos</t>
  </si>
  <si>
    <t>4.3.1.1</t>
  </si>
  <si>
    <t>4.3.1.1.- Transformación de recursos hídricos</t>
  </si>
  <si>
    <t>4.3.1.2</t>
  </si>
  <si>
    <t>4.3.1.2.- Nuevos regadíos</t>
  </si>
  <si>
    <t>4.3.2</t>
  </si>
  <si>
    <t>4.3.2.- Caminos y otras infraestructuras de carácter municipal</t>
  </si>
  <si>
    <t>4.3.3</t>
  </si>
  <si>
    <t>4.3.3.- Concentración parcelaria</t>
  </si>
  <si>
    <t>4.4.1</t>
  </si>
  <si>
    <t>4.4.1.- Apoyo a las inversiones no productivas vinculadas a la realización de objetivos agroambientales y climáticos</t>
  </si>
  <si>
    <t>6.1</t>
  </si>
  <si>
    <t>6.1.- Ayudas para el establecimiento de jóvenes agricultores</t>
  </si>
  <si>
    <t>7.- Servicios básicos y renovación de poblaciones rurales</t>
  </si>
  <si>
    <t>7.1</t>
  </si>
  <si>
    <t>7.1. Ayuda a la elaboración y actualización de planes para el
desarrollo de los municipios</t>
  </si>
  <si>
    <t>7.5</t>
  </si>
  <si>
    <t>7.5.Ayuda las inversiones para el uso público de infraestructuras
recreativas, info.turística e infraestructuras turísticas a pequeña
escala</t>
  </si>
  <si>
    <t>19.1</t>
  </si>
  <si>
    <t>7.6.</t>
  </si>
  <si>
    <t>Ayuda para estudios inversiones patrimonio cultural y natural</t>
  </si>
  <si>
    <t>8. Inversiones en el desarrollo de zonas forestales y mejora de
la viabilidad de los bosques</t>
  </si>
  <si>
    <t>8.1</t>
  </si>
  <si>
    <t>8.1.- Reforestación y creación de superficies forestales</t>
  </si>
  <si>
    <t>8.3</t>
  </si>
  <si>
    <t>8.3.- Prevención y reparación de los daños causados a los bosques por incendios naturales, desastres naturales y catástrofes</t>
  </si>
  <si>
    <t>8.5</t>
  </si>
  <si>
    <t>8.5.- Inversiones para incrementar la capacidad de adaptación y el valor medioambiental de los ecosistemas forestales</t>
  </si>
  <si>
    <t>8.6</t>
  </si>
  <si>
    <t>8.6.- Inversiones en tecnologías forestales y en la transformación, movilización y comercialización de productos forestales</t>
  </si>
  <si>
    <t>9.-Establecimiento de organizaciones de productores</t>
  </si>
  <si>
    <t>10.1</t>
  </si>
  <si>
    <t>10.1.- Compromisos de agroambiente y clima</t>
  </si>
  <si>
    <t>Ecológica</t>
  </si>
  <si>
    <t>11.1</t>
  </si>
  <si>
    <t>11.1.Adopción de prácticas ecológicas</t>
  </si>
  <si>
    <t>19.4</t>
  </si>
  <si>
    <t>11.2</t>
  </si>
  <si>
    <t>11.2.- Mantenimiento de prácticas ecológica</t>
  </si>
  <si>
    <t>13.-Ayuda a zonas con limitaciones naturales u otras
 limitaciones específicas</t>
  </si>
  <si>
    <t>16. Cooperación</t>
  </si>
  <si>
    <t xml:space="preserve">16.1.-Constitución de Grupos Operativos </t>
  </si>
  <si>
    <t xml:space="preserve">16.5.- Cambio climático y Medio Ambiente -- </t>
  </si>
  <si>
    <t>19. Leader</t>
  </si>
  <si>
    <t xml:space="preserve">19.1.- Ayuda preparatoria </t>
  </si>
  <si>
    <t>19.2</t>
  </si>
  <si>
    <t>19.2.- Ejecución de operaciones bajo la estrategia de desarrollo participativo</t>
  </si>
  <si>
    <t>19.3</t>
  </si>
  <si>
    <t>19.3.- Cooperación trasnacional e interregional de los GAL</t>
  </si>
  <si>
    <t>19.4.- Gastos de funcionamiento y animación</t>
  </si>
  <si>
    <t>Asistencia técnica</t>
  </si>
  <si>
    <t>EJECUCIÓN A 10 NOVIEMBRE 2025</t>
  </si>
  <si>
    <t>SALDO COFINANCIADO</t>
  </si>
  <si>
    <t>SALDO GASTO PÚBLICO TOTAL</t>
  </si>
  <si>
    <t>FICHA FINANCIERA INICIAL</t>
  </si>
  <si>
    <t>FICHA FINANCIERA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</si>
</sst>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_ ;[Red]\-#,##0\ 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6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3" fontId="0" fillId="0" borderId="0" xfId="0" applyNumberFormat="1"/>
    <xf numFmtId="0" fontId="2" fillId="0" borderId="3" xfId="0" applyFont="1" applyBorder="1"/>
    <xf numFmtId="0" fontId="2" fillId="0" borderId="6" xfId="0" applyFont="1" applyBorder="1"/>
    <xf numFmtId="3" fontId="2" fillId="0" borderId="11" xfId="0" applyNumberFormat="1" applyFont="1" applyFill="1" applyBorder="1"/>
    <xf numFmtId="3" fontId="2" fillId="0" borderId="10" xfId="0" applyNumberFormat="1" applyFont="1" applyFill="1" applyBorder="1"/>
    <xf numFmtId="10" fontId="2" fillId="0" borderId="11" xfId="0" applyNumberFormat="1" applyFont="1" applyFill="1" applyBorder="1"/>
    <xf numFmtId="4" fontId="2" fillId="4" borderId="10" xfId="0" applyNumberFormat="1" applyFont="1" applyFill="1" applyBorder="1"/>
    <xf numFmtId="165" fontId="2" fillId="0" borderId="6" xfId="0" applyNumberFormat="1" applyFont="1" applyFill="1" applyBorder="1"/>
    <xf numFmtId="0" fontId="3" fillId="0" borderId="3" xfId="0" applyFont="1" applyBorder="1"/>
    <xf numFmtId="0" fontId="3" fillId="0" borderId="6" xfId="0" applyFont="1" applyBorder="1"/>
    <xf numFmtId="3" fontId="3" fillId="0" borderId="3" xfId="0" applyNumberFormat="1" applyFont="1" applyFill="1" applyBorder="1"/>
    <xf numFmtId="3" fontId="3" fillId="0" borderId="5" xfId="0" applyNumberFormat="1" applyFont="1" applyFill="1" applyBorder="1"/>
    <xf numFmtId="10" fontId="3" fillId="0" borderId="3" xfId="0" applyNumberFormat="1" applyFont="1" applyFill="1" applyBorder="1"/>
    <xf numFmtId="4" fontId="3" fillId="4" borderId="5" xfId="0" applyNumberFormat="1" applyFont="1" applyFill="1" applyBorder="1"/>
    <xf numFmtId="165" fontId="3" fillId="0" borderId="6" xfId="0" applyNumberFormat="1" applyFont="1" applyFill="1" applyBorder="1"/>
    <xf numFmtId="10" fontId="0" fillId="0" borderId="0" xfId="0" applyNumberFormat="1"/>
    <xf numFmtId="4" fontId="0" fillId="0" borderId="0" xfId="0" applyNumberFormat="1"/>
    <xf numFmtId="0" fontId="0" fillId="0" borderId="3" xfId="0" applyBorder="1"/>
    <xf numFmtId="0" fontId="0" fillId="0" borderId="6" xfId="0" applyBorder="1"/>
    <xf numFmtId="3" fontId="1" fillId="0" borderId="3" xfId="0" applyNumberFormat="1" applyFont="1" applyFill="1" applyBorder="1"/>
    <xf numFmtId="3" fontId="1" fillId="0" borderId="5" xfId="0" applyNumberFormat="1" applyFont="1" applyFill="1" applyBorder="1"/>
    <xf numFmtId="10" fontId="1" fillId="0" borderId="3" xfId="0" applyNumberFormat="1" applyFont="1" applyFill="1" applyBorder="1"/>
    <xf numFmtId="4" fontId="1" fillId="4" borderId="6" xfId="0" applyNumberFormat="1" applyFont="1" applyFill="1" applyBorder="1"/>
    <xf numFmtId="3" fontId="2" fillId="0" borderId="3" xfId="0" applyNumberFormat="1" applyFont="1" applyFill="1" applyBorder="1"/>
    <xf numFmtId="3" fontId="2" fillId="0" borderId="5" xfId="0" applyNumberFormat="1" applyFont="1" applyFill="1" applyBorder="1"/>
    <xf numFmtId="10" fontId="2" fillId="0" borderId="3" xfId="0" applyNumberFormat="1" applyFont="1" applyFill="1" applyBorder="1"/>
    <xf numFmtId="4" fontId="2" fillId="4" borderId="6" xfId="0" applyNumberFormat="1" applyFont="1" applyFill="1" applyBorder="1"/>
    <xf numFmtId="3" fontId="2" fillId="0" borderId="2" xfId="0" applyNumberFormat="1" applyFont="1" applyFill="1" applyBorder="1"/>
    <xf numFmtId="4" fontId="2" fillId="4" borderId="5" xfId="0" applyNumberFormat="1" applyFont="1" applyFill="1" applyBorder="1"/>
    <xf numFmtId="0" fontId="0" fillId="0" borderId="3" xfId="0" applyFill="1" applyBorder="1"/>
    <xf numFmtId="0" fontId="0" fillId="0" borderId="6" xfId="0" applyFill="1" applyBorder="1"/>
    <xf numFmtId="165" fontId="1" fillId="0" borderId="6" xfId="0" applyNumberFormat="1" applyFont="1" applyFill="1" applyBorder="1"/>
    <xf numFmtId="3" fontId="0" fillId="0" borderId="0" xfId="0" applyNumberFormat="1" applyFill="1"/>
    <xf numFmtId="4" fontId="0" fillId="0" borderId="0" xfId="0" applyNumberFormat="1" applyFill="1"/>
    <xf numFmtId="0" fontId="1" fillId="0" borderId="0" xfId="0" applyFont="1" applyFill="1"/>
    <xf numFmtId="0" fontId="0" fillId="0" borderId="0" xfId="0" applyFill="1"/>
    <xf numFmtId="4" fontId="1" fillId="4" borderId="5" xfId="0" applyNumberFormat="1" applyFont="1" applyFill="1" applyBorder="1"/>
    <xf numFmtId="0" fontId="3" fillId="5" borderId="3" xfId="0" applyFont="1" applyFill="1" applyBorder="1"/>
    <xf numFmtId="0" fontId="3" fillId="5" borderId="6" xfId="0" applyFont="1" applyFill="1" applyBorder="1"/>
    <xf numFmtId="3" fontId="1" fillId="5" borderId="3" xfId="0" applyNumberFormat="1" applyFont="1" applyFill="1" applyBorder="1"/>
    <xf numFmtId="3" fontId="3" fillId="5" borderId="14" xfId="0" applyNumberFormat="1" applyFont="1" applyFill="1" applyBorder="1"/>
    <xf numFmtId="3" fontId="3" fillId="5" borderId="4" xfId="0" applyNumberFormat="1" applyFont="1" applyFill="1" applyBorder="1"/>
    <xf numFmtId="3" fontId="3" fillId="5" borderId="3" xfId="0" applyNumberFormat="1" applyFont="1" applyFill="1" applyBorder="1"/>
    <xf numFmtId="10" fontId="3" fillId="5" borderId="3" xfId="0" applyNumberFormat="1" applyFont="1" applyFill="1" applyBorder="1"/>
    <xf numFmtId="165" fontId="3" fillId="5" borderId="6" xfId="0" applyNumberFormat="1" applyFont="1" applyFill="1" applyBorder="1"/>
    <xf numFmtId="4" fontId="2" fillId="4" borderId="3" xfId="0" applyNumberFormat="1" applyFont="1" applyFill="1" applyBorder="1"/>
    <xf numFmtId="0" fontId="2" fillId="5" borderId="3" xfId="0" applyFont="1" applyFill="1" applyBorder="1"/>
    <xf numFmtId="0" fontId="2" fillId="5" borderId="6" xfId="0" applyFont="1" applyFill="1" applyBorder="1"/>
    <xf numFmtId="3" fontId="2" fillId="5" borderId="3" xfId="0" applyNumberFormat="1" applyFont="1" applyFill="1" applyBorder="1"/>
    <xf numFmtId="10" fontId="2" fillId="5" borderId="3" xfId="0" applyNumberFormat="1" applyFont="1" applyFill="1" applyBorder="1"/>
    <xf numFmtId="165" fontId="2" fillId="5" borderId="6" xfId="0" applyNumberFormat="1" applyFont="1" applyFill="1" applyBorder="1"/>
    <xf numFmtId="0" fontId="3" fillId="5" borderId="6" xfId="0" applyFont="1" applyFill="1" applyBorder="1" applyAlignment="1">
      <alignment wrapText="1"/>
    </xf>
    <xf numFmtId="4" fontId="3" fillId="4" borderId="3" xfId="0" applyNumberFormat="1" applyFont="1" applyFill="1" applyBorder="1"/>
    <xf numFmtId="3" fontId="2" fillId="5" borderId="5" xfId="0" applyNumberFormat="1" applyFont="1" applyFill="1" applyBorder="1"/>
    <xf numFmtId="0" fontId="2" fillId="0" borderId="3" xfId="0" applyFont="1" applyBorder="1" applyAlignment="1">
      <alignment horizontal="left"/>
    </xf>
    <xf numFmtId="0" fontId="2" fillId="3" borderId="3" xfId="0" applyFont="1" applyFill="1" applyBorder="1"/>
    <xf numFmtId="0" fontId="2" fillId="3" borderId="6" xfId="0" applyFont="1" applyFill="1" applyBorder="1"/>
    <xf numFmtId="3" fontId="2" fillId="3" borderId="2" xfId="0" applyNumberFormat="1" applyFont="1" applyFill="1" applyBorder="1"/>
    <xf numFmtId="3" fontId="2" fillId="3" borderId="3" xfId="0" applyNumberFormat="1" applyFont="1" applyFill="1" applyBorder="1"/>
    <xf numFmtId="3" fontId="2" fillId="3" borderId="5" xfId="0" applyNumberFormat="1" applyFont="1" applyFill="1" applyBorder="1"/>
    <xf numFmtId="10" fontId="2" fillId="3" borderId="3" xfId="0" applyNumberFormat="1" applyFont="1" applyFill="1" applyBorder="1"/>
    <xf numFmtId="14" fontId="2" fillId="2" borderId="15" xfId="0" applyNumberFormat="1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14" fontId="2" fillId="2" borderId="13" xfId="0" applyNumberFormat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%20de%20Desarrollo%20Rural%20y%20Reto%20Demogr&#225;fico/Periodo%202014-2020/ejecuci&#243;n%20PDR%2014-20/Cuadro%20ejecuci&#243;n%2014-20%20por%20trimestres%20ener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yudas%20al%20desarrollo%20Rural\Periodo%202014-2020\indicadores\plan%20de%20indicadores%20antiguos%20O%20y%20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ºT2015"/>
      <sheetName val="4ºT2015"/>
      <sheetName val="TOTAL 2015"/>
      <sheetName val="1ºT2016"/>
      <sheetName val="2ºT2016"/>
      <sheetName val="3ºT2016"/>
      <sheetName val="4ºT2016"/>
      <sheetName val="TOTAL 2016"/>
      <sheetName val="1ºT2017"/>
      <sheetName val="2ºT2017"/>
      <sheetName val="3ºT2017"/>
      <sheetName val="4ºT2017"/>
      <sheetName val="TOTAL 2017"/>
      <sheetName val="1ºT2018"/>
      <sheetName val="2ºT2018"/>
      <sheetName val="3ºT2018"/>
      <sheetName val="4ºT2018"/>
      <sheetName val="TOTAL 2018"/>
      <sheetName val="1ºT2019"/>
      <sheetName val="2ºT2019"/>
      <sheetName val="3ºT2019"/>
      <sheetName val="4ºT2019"/>
      <sheetName val="TOTAL 2019"/>
      <sheetName val="1ºT2020"/>
      <sheetName val="2ºT2020"/>
      <sheetName val="3ºT2020"/>
      <sheetName val="4ºT2020"/>
      <sheetName val="TOTAL 2020"/>
      <sheetName val="1ºT2021"/>
      <sheetName val="2ºT2021"/>
      <sheetName val="3ºT2021"/>
      <sheetName val="4ºT2021"/>
      <sheetName val="TOTAL 2021"/>
      <sheetName val="1ºT2022"/>
      <sheetName val="2ºT2022"/>
      <sheetName val="3ºT2022"/>
      <sheetName val="4ºT2022"/>
      <sheetName val="TOTAL 2022"/>
      <sheetName val="1ºT2023"/>
      <sheetName val="2ºT2023"/>
      <sheetName val="3ºT2023"/>
      <sheetName val="4ºT2023"/>
      <sheetName val="TOTAL 2023"/>
      <sheetName val="1ºT2024"/>
      <sheetName val="2ºT2024"/>
      <sheetName val="3ºT2024"/>
      <sheetName val="4ºT2024"/>
      <sheetName val="TOTAL 2024"/>
      <sheetName val="1ºT2025"/>
      <sheetName val="2ºT2025"/>
      <sheetName val="3ºT2025"/>
      <sheetName val="4ºT2025"/>
      <sheetName val="TOTAL 2025"/>
      <sheetName val="TOTAL EJECUCIÓN"/>
      <sheetName val="EJECUCIÓN"/>
      <sheetName val="EJECUCIÓN JESÚS ÁNGEL (2)"/>
      <sheetName val="EJECUCIÓN SERVICIO"/>
      <sheetName val="Hoja1"/>
      <sheetName val="EJECUCIÓN MMAA"/>
      <sheetName val="EJECUCIÓN JESÚS ÁNGEL (3)"/>
      <sheetName val="hOJA 1"/>
      <sheetName val="M4"/>
      <sheetName val="FIN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">
          <cell r="BL6">
            <v>1</v>
          </cell>
          <cell r="BM6">
            <v>0.99469132290932805</v>
          </cell>
          <cell r="BN6">
            <v>0.97519256885596062</v>
          </cell>
        </row>
        <row r="7">
          <cell r="BL7">
            <v>2</v>
          </cell>
          <cell r="BM7">
            <v>0.96484983028312554</v>
          </cell>
        </row>
        <row r="8">
          <cell r="BL8">
            <v>4</v>
          </cell>
          <cell r="BM8">
            <v>0.97625145639860234</v>
          </cell>
        </row>
        <row r="9">
          <cell r="BL9">
            <v>6</v>
          </cell>
          <cell r="BM9">
            <v>0.95699157654779876</v>
          </cell>
        </row>
        <row r="10">
          <cell r="BL10">
            <v>7</v>
          </cell>
          <cell r="BM10">
            <v>0.99960976725235096</v>
          </cell>
        </row>
        <row r="11">
          <cell r="BL11">
            <v>8</v>
          </cell>
          <cell r="BM11">
            <v>0.97787588053906294</v>
          </cell>
        </row>
        <row r="12">
          <cell r="BL12">
            <v>10</v>
          </cell>
          <cell r="BM12">
            <v>0.9833421456843946</v>
          </cell>
        </row>
        <row r="13">
          <cell r="BL13">
            <v>11</v>
          </cell>
          <cell r="BM13">
            <v>0.9833421456843946</v>
          </cell>
        </row>
        <row r="14">
          <cell r="BL14">
            <v>13</v>
          </cell>
          <cell r="BM14">
            <v>0.94585705112120577</v>
          </cell>
        </row>
        <row r="15">
          <cell r="BL15">
            <v>16</v>
          </cell>
          <cell r="BM15">
            <v>0.94529594780694626</v>
          </cell>
        </row>
        <row r="16">
          <cell r="BL16">
            <v>19</v>
          </cell>
          <cell r="BM16">
            <v>0.97184256938035751</v>
          </cell>
        </row>
        <row r="17">
          <cell r="BL17">
            <v>20</v>
          </cell>
          <cell r="BM17">
            <v>0.99999967730485007</v>
          </cell>
        </row>
        <row r="36">
          <cell r="AY36" t="str">
            <v>PROGRAMADO</v>
          </cell>
          <cell r="AZ36" t="str">
            <v>EJECUTADO</v>
          </cell>
          <cell r="BA36" t="str">
            <v>% EJECUCIÓN</v>
          </cell>
        </row>
        <row r="37">
          <cell r="AX37">
            <v>4</v>
          </cell>
          <cell r="AY37">
            <v>97510158</v>
          </cell>
          <cell r="AZ37">
            <v>82623024.195000008</v>
          </cell>
          <cell r="BA37">
            <v>0.84732735429471884</v>
          </cell>
        </row>
        <row r="38">
          <cell r="AX38">
            <v>8</v>
          </cell>
          <cell r="AY38">
            <v>42447104</v>
          </cell>
          <cell r="AZ38">
            <v>41601809.449999988</v>
          </cell>
          <cell r="BA38">
            <v>0.9800859311862592</v>
          </cell>
        </row>
        <row r="39">
          <cell r="AX39">
            <v>10</v>
          </cell>
          <cell r="AY39">
            <v>24900000</v>
          </cell>
          <cell r="AZ39">
            <v>24540665.444999997</v>
          </cell>
          <cell r="BA39">
            <v>0.98556889337349385</v>
          </cell>
        </row>
        <row r="40">
          <cell r="AX40">
            <v>19</v>
          </cell>
          <cell r="AY40">
            <v>20530000</v>
          </cell>
          <cell r="AZ40">
            <v>20309135.789999999</v>
          </cell>
          <cell r="BA40">
            <v>0.98924187968826105</v>
          </cell>
        </row>
        <row r="41">
          <cell r="AX41">
            <v>6</v>
          </cell>
          <cell r="AY41">
            <v>19750000</v>
          </cell>
          <cell r="AZ41">
            <v>18813480.965</v>
          </cell>
          <cell r="BA41">
            <v>0.95258131468354434</v>
          </cell>
        </row>
        <row r="42">
          <cell r="AX42">
            <v>7</v>
          </cell>
          <cell r="AY42">
            <v>10400000</v>
          </cell>
          <cell r="AZ42">
            <v>10717304.395</v>
          </cell>
          <cell r="BA42">
            <v>1.0305100379807692</v>
          </cell>
        </row>
        <row r="43">
          <cell r="AX43">
            <v>2</v>
          </cell>
          <cell r="AY43">
            <v>7700000</v>
          </cell>
          <cell r="AZ43">
            <v>7474229.2599999998</v>
          </cell>
          <cell r="BA43">
            <v>0.97067912467532469</v>
          </cell>
        </row>
        <row r="44">
          <cell r="AX44">
            <v>16</v>
          </cell>
          <cell r="AY44">
            <v>7210000</v>
          </cell>
          <cell r="AZ44">
            <v>6928599.0149999997</v>
          </cell>
          <cell r="BA44">
            <v>0.96097073717059633</v>
          </cell>
        </row>
        <row r="45">
          <cell r="AX45">
            <v>13</v>
          </cell>
          <cell r="AY45">
            <v>6710000</v>
          </cell>
          <cell r="AZ45">
            <v>6706614.5599999931</v>
          </cell>
          <cell r="BA45">
            <v>0.99949546348733131</v>
          </cell>
        </row>
        <row r="46">
          <cell r="AX46">
            <v>1</v>
          </cell>
          <cell r="AY46">
            <v>6140000</v>
          </cell>
          <cell r="AZ46">
            <v>5743268.79</v>
          </cell>
          <cell r="BA46">
            <v>0.93538579641693809</v>
          </cell>
        </row>
        <row r="47">
          <cell r="AX47">
            <v>11</v>
          </cell>
          <cell r="AY47">
            <v>4650000</v>
          </cell>
          <cell r="AZ47">
            <v>4382730.9110000003</v>
          </cell>
          <cell r="BA47">
            <v>0.94252277655913985</v>
          </cell>
        </row>
        <row r="49">
          <cell r="BL49" t="str">
            <v>IMPORTES EJECUTADOS (Q3 2022-Q3 2021)</v>
          </cell>
          <cell r="BM49" t="str">
            <v>IMPORTES EJECUTADOS (Q3 2021-Q3 2020)</v>
          </cell>
        </row>
        <row r="50">
          <cell r="BK50">
            <v>1</v>
          </cell>
          <cell r="BL50">
            <v>674223.74</v>
          </cell>
          <cell r="BM50">
            <v>700212.89</v>
          </cell>
        </row>
        <row r="51">
          <cell r="BK51">
            <v>2</v>
          </cell>
          <cell r="BL51">
            <v>921186.67</v>
          </cell>
          <cell r="BM51">
            <v>874079.20000000007</v>
          </cell>
        </row>
        <row r="52">
          <cell r="BK52">
            <v>4</v>
          </cell>
          <cell r="BL52">
            <v>7080756.04</v>
          </cell>
          <cell r="BM52">
            <v>9058998.1800000016</v>
          </cell>
        </row>
        <row r="53">
          <cell r="BK53">
            <v>6</v>
          </cell>
          <cell r="BL53">
            <v>2105627.63</v>
          </cell>
          <cell r="BM53">
            <v>876384.49</v>
          </cell>
        </row>
        <row r="54">
          <cell r="BK54">
            <v>7</v>
          </cell>
          <cell r="BL54">
            <v>1775394.01</v>
          </cell>
          <cell r="BM54">
            <v>1239661.6599999999</v>
          </cell>
        </row>
        <row r="55">
          <cell r="BK55">
            <v>8</v>
          </cell>
          <cell r="BL55">
            <v>4139333.9699999988</v>
          </cell>
          <cell r="BM55">
            <v>4641921.6100000003</v>
          </cell>
        </row>
        <row r="56">
          <cell r="BK56">
            <v>10</v>
          </cell>
          <cell r="BL56">
            <v>2764351.94</v>
          </cell>
          <cell r="BM56">
            <v>2922428.4099999997</v>
          </cell>
        </row>
        <row r="57">
          <cell r="BK57">
            <v>11</v>
          </cell>
          <cell r="BL57">
            <v>473963.49000000005</v>
          </cell>
          <cell r="BM57">
            <v>489830.55</v>
          </cell>
        </row>
        <row r="58">
          <cell r="BK58">
            <v>13</v>
          </cell>
          <cell r="BL58">
            <v>854064.86</v>
          </cell>
          <cell r="BM58">
            <v>849633.13</v>
          </cell>
        </row>
        <row r="59">
          <cell r="BK59">
            <v>16</v>
          </cell>
          <cell r="BL59">
            <v>1192864.7200000002</v>
          </cell>
          <cell r="BM59">
            <v>1540812.17</v>
          </cell>
        </row>
        <row r="60">
          <cell r="BK60">
            <v>19</v>
          </cell>
          <cell r="BL60">
            <v>1934947.1</v>
          </cell>
          <cell r="BM60">
            <v>2696040.03</v>
          </cell>
        </row>
        <row r="61">
          <cell r="BK61">
            <v>20</v>
          </cell>
          <cell r="BL61">
            <v>46112.21</v>
          </cell>
          <cell r="BM61">
            <v>103382.09</v>
          </cell>
        </row>
        <row r="75">
          <cell r="BL75" t="str">
            <v>IMPORTES EJECUTADOS (Q3 2022-Q3 2021)</v>
          </cell>
          <cell r="BM75" t="str">
            <v>IMPORTES EJECUTADOS (Q3 2021-Q3 2020)</v>
          </cell>
        </row>
        <row r="76">
          <cell r="BK76">
            <v>1</v>
          </cell>
          <cell r="BL76">
            <v>307246.43</v>
          </cell>
          <cell r="BM76">
            <v>321765.47500000003</v>
          </cell>
        </row>
        <row r="77">
          <cell r="BK77">
            <v>2</v>
          </cell>
          <cell r="BL77">
            <v>378322.5</v>
          </cell>
          <cell r="BM77">
            <v>358977.5</v>
          </cell>
        </row>
        <row r="78">
          <cell r="BK78">
            <v>4</v>
          </cell>
          <cell r="BL78">
            <v>4358529.84</v>
          </cell>
          <cell r="BM78">
            <v>3691698.88</v>
          </cell>
        </row>
        <row r="79">
          <cell r="BK79">
            <v>6</v>
          </cell>
          <cell r="BL79">
            <v>649037.47</v>
          </cell>
          <cell r="BM79">
            <v>440269.24</v>
          </cell>
        </row>
        <row r="80">
          <cell r="BK80">
            <v>7</v>
          </cell>
          <cell r="BL80">
            <v>982383.9</v>
          </cell>
          <cell r="BM80">
            <v>457097.62</v>
          </cell>
        </row>
        <row r="81">
          <cell r="BK81">
            <v>8</v>
          </cell>
          <cell r="BL81">
            <v>2291412.8499999996</v>
          </cell>
          <cell r="BM81">
            <v>2129399.89</v>
          </cell>
        </row>
        <row r="82">
          <cell r="BK82">
            <v>10</v>
          </cell>
          <cell r="BL82">
            <v>2410544.12</v>
          </cell>
          <cell r="BM82">
            <v>250739.33</v>
          </cell>
        </row>
        <row r="83">
          <cell r="BK83">
            <v>11</v>
          </cell>
          <cell r="BL83">
            <v>239524.59000000003</v>
          </cell>
          <cell r="BM83">
            <v>108986.395</v>
          </cell>
        </row>
        <row r="84">
          <cell r="BK84">
            <v>13</v>
          </cell>
          <cell r="BL84">
            <v>427034.16000000003</v>
          </cell>
          <cell r="BM84">
            <v>423612.59</v>
          </cell>
        </row>
        <row r="85">
          <cell r="BK85">
            <v>16</v>
          </cell>
          <cell r="BL85">
            <v>347533.76</v>
          </cell>
          <cell r="BM85">
            <v>625189.49</v>
          </cell>
        </row>
        <row r="86">
          <cell r="BK86">
            <v>19</v>
          </cell>
          <cell r="BL86">
            <v>868625.64999999991</v>
          </cell>
          <cell r="BM86">
            <v>1130767.7899999998</v>
          </cell>
        </row>
        <row r="87">
          <cell r="BK87">
            <v>20</v>
          </cell>
          <cell r="BL87">
            <v>20860</v>
          </cell>
          <cell r="BM87">
            <v>0</v>
          </cell>
        </row>
        <row r="97">
          <cell r="BL97" t="str">
            <v>EJECUCIÓN FEADER % (Q3 2022-Q3 2021)</v>
          </cell>
          <cell r="BM97" t="str">
            <v>EJECUCIÓN FEADER % (Q3 2021-Q3 2020)</v>
          </cell>
        </row>
        <row r="98">
          <cell r="BK98">
            <v>1</v>
          </cell>
          <cell r="BL98">
            <v>2.3134188041068215E-2</v>
          </cell>
          <cell r="BM98">
            <v>3.2375644113527675E-2</v>
          </cell>
        </row>
        <row r="99">
          <cell r="BK99">
            <v>2</v>
          </cell>
          <cell r="BL99">
            <v>2.8485876484120678E-2</v>
          </cell>
          <cell r="BM99">
            <v>3.6119872042716453E-2</v>
          </cell>
        </row>
        <row r="100">
          <cell r="BK100">
            <v>4</v>
          </cell>
          <cell r="BL100">
            <v>0.3281764702723054</v>
          </cell>
          <cell r="BM100">
            <v>0.37145417516652057</v>
          </cell>
        </row>
        <row r="101">
          <cell r="BK101">
            <v>6</v>
          </cell>
          <cell r="BL101">
            <v>4.8869420148117494E-2</v>
          </cell>
          <cell r="BM101">
            <v>4.4299346374477563E-2</v>
          </cell>
        </row>
        <row r="102">
          <cell r="BK102">
            <v>7</v>
          </cell>
          <cell r="BL102">
            <v>7.3968813473660064E-2</v>
          </cell>
          <cell r="BM102">
            <v>4.5992597155616238E-2</v>
          </cell>
        </row>
        <row r="103">
          <cell r="BK103">
            <v>8</v>
          </cell>
          <cell r="BL103">
            <v>0.17253243838055346</v>
          </cell>
          <cell r="BM103">
            <v>0.21425758314817639</v>
          </cell>
        </row>
        <row r="104">
          <cell r="BK104">
            <v>10</v>
          </cell>
          <cell r="BL104">
            <v>0.18150245375795354</v>
          </cell>
          <cell r="BM104">
            <v>2.5229081253494868E-2</v>
          </cell>
        </row>
        <row r="105">
          <cell r="BK105">
            <v>11</v>
          </cell>
          <cell r="BL105">
            <v>1.803505708925493E-2</v>
          </cell>
          <cell r="BM105">
            <v>1.0966076263267063E-2</v>
          </cell>
        </row>
        <row r="106">
          <cell r="BK106">
            <v>13</v>
          </cell>
          <cell r="BL106">
            <v>3.2153631719657773E-2</v>
          </cell>
          <cell r="BM106">
            <v>4.2623374853531786E-2</v>
          </cell>
        </row>
        <row r="107">
          <cell r="BK107">
            <v>16</v>
          </cell>
          <cell r="BL107">
            <v>2.6167631482193209E-2</v>
          </cell>
          <cell r="BM107">
            <v>6.2905793207794797E-2</v>
          </cell>
        </row>
        <row r="108">
          <cell r="BK108">
            <v>19</v>
          </cell>
          <cell r="BL108">
            <v>6.5403360827968299E-2</v>
          </cell>
          <cell r="BM108">
            <v>0.11377645642087668</v>
          </cell>
        </row>
        <row r="109">
          <cell r="BK109">
            <v>20</v>
          </cell>
          <cell r="BL109">
            <v>1.5706583231469378E-3</v>
          </cell>
          <cell r="BM109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1a"/>
      <sheetName val="1b"/>
      <sheetName val="1c"/>
      <sheetName val="2a"/>
      <sheetName val="2b"/>
      <sheetName val="3a"/>
      <sheetName val="3b"/>
      <sheetName val="P4"/>
      <sheetName val="P4 (FO)"/>
      <sheetName val="5a"/>
      <sheetName val="5b"/>
      <sheetName val="5C"/>
      <sheetName val="5D"/>
      <sheetName val="5e"/>
      <sheetName val="6a"/>
      <sheetName val="6b"/>
      <sheetName val="6c"/>
      <sheetName val="Annex 1 A1 P4"/>
      <sheetName val="Annex 1 A2 P4 FO"/>
      <sheetName val="table 3 additional contribution"/>
      <sheetName val="Table overview exp"/>
      <sheetName val="technical sheet AEM typology"/>
      <sheetName val="tech sheet 2"/>
      <sheetName val="context indicator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G10" t="str">
            <v>√</v>
          </cell>
          <cell r="H10" t="str">
            <v>√</v>
          </cell>
        </row>
        <row r="12">
          <cell r="G12" t="str">
            <v>P</v>
          </cell>
        </row>
      </sheetData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68"/>
  <sheetViews>
    <sheetView tabSelected="1" topLeftCell="A28" zoomScaleNormal="100" workbookViewId="0">
      <selection activeCell="J36" sqref="J36"/>
    </sheetView>
  </sheetViews>
  <sheetFormatPr baseColWidth="10" defaultRowHeight="12.75" x14ac:dyDescent="0.2"/>
  <cols>
    <col min="1" max="1" width="14.85546875" customWidth="1"/>
    <col min="2" max="2" width="65.5703125" customWidth="1"/>
    <col min="3" max="5" width="11.5703125" customWidth="1"/>
    <col min="6" max="6" width="11.7109375" bestFit="1" customWidth="1"/>
    <col min="7" max="7" width="11.28515625" bestFit="1" customWidth="1"/>
    <col min="8" max="9" width="11.140625" bestFit="1" customWidth="1"/>
    <col min="10" max="10" width="10.140625" bestFit="1" customWidth="1"/>
    <col min="11" max="11" width="13.7109375" bestFit="1" customWidth="1"/>
    <col min="12" max="12" width="8.85546875" bestFit="1" customWidth="1"/>
    <col min="13" max="13" width="9.140625" bestFit="1" customWidth="1"/>
    <col min="14" max="14" width="9.28515625" customWidth="1"/>
    <col min="15" max="15" width="17.140625" customWidth="1"/>
    <col min="16" max="16" width="17.42578125" customWidth="1"/>
    <col min="19" max="21" width="11.7109375" bestFit="1" customWidth="1"/>
    <col min="22" max="22" width="17.140625" customWidth="1"/>
  </cols>
  <sheetData>
    <row r="2" spans="1:22" ht="12.75" customHeight="1" x14ac:dyDescent="0.2">
      <c r="B2" s="2" t="s">
        <v>0</v>
      </c>
      <c r="C2" s="3" t="s">
        <v>83</v>
      </c>
      <c r="D2" s="4"/>
      <c r="E2" s="5"/>
      <c r="F2" s="3" t="s">
        <v>84</v>
      </c>
      <c r="G2" s="4"/>
      <c r="H2" s="5"/>
      <c r="I2" s="78" t="s">
        <v>80</v>
      </c>
      <c r="J2" s="79"/>
      <c r="K2" s="79"/>
      <c r="L2" s="79"/>
      <c r="M2" s="79"/>
      <c r="N2" s="80"/>
      <c r="O2" s="4" t="s">
        <v>81</v>
      </c>
      <c r="P2" s="4" t="s">
        <v>82</v>
      </c>
    </row>
    <row r="3" spans="1:22" ht="26.25" customHeight="1" x14ac:dyDescent="0.2">
      <c r="A3" s="6" t="s">
        <v>2</v>
      </c>
      <c r="B3" s="7"/>
      <c r="C3" s="8"/>
      <c r="D3" s="9"/>
      <c r="E3" s="10"/>
      <c r="F3" s="8"/>
      <c r="G3" s="9"/>
      <c r="H3" s="10"/>
      <c r="I3" s="81"/>
      <c r="J3" s="82"/>
      <c r="K3" s="82"/>
      <c r="L3" s="82"/>
      <c r="M3" s="82"/>
      <c r="N3" s="83"/>
      <c r="O3" s="4"/>
      <c r="P3" s="4"/>
    </row>
    <row r="4" spans="1:22" x14ac:dyDescent="0.2">
      <c r="A4" s="6"/>
      <c r="B4" s="11"/>
      <c r="C4" s="12" t="s">
        <v>3</v>
      </c>
      <c r="D4" s="13" t="s">
        <v>4</v>
      </c>
      <c r="E4" s="14" t="s">
        <v>1</v>
      </c>
      <c r="F4" s="12" t="s">
        <v>3</v>
      </c>
      <c r="G4" s="13" t="s">
        <v>4</v>
      </c>
      <c r="H4" s="14" t="s">
        <v>1</v>
      </c>
      <c r="I4" s="15" t="s">
        <v>3</v>
      </c>
      <c r="J4" s="13" t="s">
        <v>4</v>
      </c>
      <c r="K4" s="16" t="s">
        <v>1</v>
      </c>
      <c r="L4" s="13" t="s">
        <v>3</v>
      </c>
      <c r="M4" s="13" t="s">
        <v>4</v>
      </c>
      <c r="N4" s="13" t="s">
        <v>1</v>
      </c>
      <c r="O4" s="4"/>
      <c r="P4" s="4"/>
      <c r="T4" s="17"/>
    </row>
    <row r="5" spans="1:22" ht="12.75" customHeight="1" x14ac:dyDescent="0.2">
      <c r="A5" s="18">
        <v>1</v>
      </c>
      <c r="B5" s="19" t="s">
        <v>5</v>
      </c>
      <c r="C5" s="20">
        <f>+C6+C9</f>
        <v>3450000</v>
      </c>
      <c r="D5" s="20">
        <v>1499506.3860843468</v>
      </c>
      <c r="E5" s="20">
        <f>+D5+C5</f>
        <v>4949506.386084347</v>
      </c>
      <c r="F5" s="20">
        <v>3804040</v>
      </c>
      <c r="G5" s="20">
        <v>2335960</v>
      </c>
      <c r="H5" s="20">
        <v>6140000</v>
      </c>
      <c r="I5" s="21">
        <v>3783845.58</v>
      </c>
      <c r="J5" s="21">
        <v>1959423.21</v>
      </c>
      <c r="K5" s="23">
        <v>5743268.79</v>
      </c>
      <c r="L5" s="22">
        <f>(I5)/F5</f>
        <v>0.99469132290932805</v>
      </c>
      <c r="M5" s="22">
        <f>(J5)/G5</f>
        <v>0.83880854552303974</v>
      </c>
      <c r="N5" s="22">
        <f>(K5)/H5</f>
        <v>0.93538579641693809</v>
      </c>
      <c r="O5" s="24">
        <f>F5-I5</f>
        <v>20194.419999999925</v>
      </c>
      <c r="P5" s="24">
        <f>H5-K5</f>
        <v>396731.20999999996</v>
      </c>
    </row>
    <row r="6" spans="1:22" x14ac:dyDescent="0.2">
      <c r="A6" s="25" t="s">
        <v>6</v>
      </c>
      <c r="B6" s="26" t="s">
        <v>7</v>
      </c>
      <c r="C6" s="27">
        <f>+C7+C8</f>
        <v>2600000</v>
      </c>
      <c r="D6" s="27">
        <v>1099638.0164618543</v>
      </c>
      <c r="E6" s="27">
        <f t="shared" ref="E6:E48" si="0">+D6+C6</f>
        <v>3699638.0164618543</v>
      </c>
      <c r="F6" s="27">
        <v>2905756</v>
      </c>
      <c r="G6" s="27">
        <v>1544244</v>
      </c>
      <c r="H6" s="27">
        <v>4450000</v>
      </c>
      <c r="I6" s="28">
        <v>2885118.08</v>
      </c>
      <c r="J6" s="28">
        <v>1313694.6199999999</v>
      </c>
      <c r="K6" s="30">
        <v>4198812.7</v>
      </c>
      <c r="L6" s="29">
        <f>(I6)/F6</f>
        <v>0.99289757295519654</v>
      </c>
      <c r="M6" s="29">
        <f>(J6)/G6</f>
        <v>0.85070404676981093</v>
      </c>
      <c r="N6" s="29">
        <f>(K6)/H6</f>
        <v>0.94355341573033713</v>
      </c>
      <c r="O6" s="31">
        <f>F6-I6</f>
        <v>20637.919999999925</v>
      </c>
      <c r="P6" s="31">
        <f t="shared" ref="P6:P48" si="1">H6-K6</f>
        <v>251187.29999999981</v>
      </c>
      <c r="Q6" s="17"/>
    </row>
    <row r="7" spans="1:22" x14ac:dyDescent="0.2">
      <c r="A7" s="34" t="s">
        <v>8</v>
      </c>
      <c r="B7" s="35" t="s">
        <v>9</v>
      </c>
      <c r="C7" s="36">
        <v>1500000</v>
      </c>
      <c r="D7" s="36">
        <v>599802.5544337387</v>
      </c>
      <c r="E7" s="36">
        <f t="shared" si="0"/>
        <v>2099802.5544337388</v>
      </c>
      <c r="F7" s="36">
        <v>1478472</v>
      </c>
      <c r="G7" s="36">
        <v>1071528</v>
      </c>
      <c r="H7" s="36">
        <v>2550000</v>
      </c>
      <c r="I7" s="36">
        <v>1600257.98</v>
      </c>
      <c r="J7" s="36">
        <v>866528.90999999992</v>
      </c>
      <c r="K7" s="39">
        <v>2466786.8899999997</v>
      </c>
      <c r="L7" s="38">
        <f>(I7)/F7</f>
        <v>1.0823728687455698</v>
      </c>
      <c r="M7" s="38">
        <f>(J7)/G7</f>
        <v>0.80868527000694324</v>
      </c>
      <c r="N7" s="38">
        <f>(K7)/H7</f>
        <v>0.96736740784313713</v>
      </c>
      <c r="O7" s="36">
        <f>F7-I7</f>
        <v>-121785.97999999998</v>
      </c>
      <c r="P7" s="36">
        <f t="shared" si="1"/>
        <v>83213.110000000335</v>
      </c>
    </row>
    <row r="8" spans="1:22" x14ac:dyDescent="0.2">
      <c r="A8" s="34" t="s">
        <v>10</v>
      </c>
      <c r="B8" s="35" t="s">
        <v>11</v>
      </c>
      <c r="C8" s="36">
        <v>1100000</v>
      </c>
      <c r="D8" s="36">
        <v>499835.46202811558</v>
      </c>
      <c r="E8" s="36">
        <f t="shared" si="0"/>
        <v>1599835.4620281155</v>
      </c>
      <c r="F8" s="36">
        <v>1427284</v>
      </c>
      <c r="G8" s="36">
        <v>472716</v>
      </c>
      <c r="H8" s="36">
        <v>1900000</v>
      </c>
      <c r="I8" s="36">
        <v>1284860.1000000001</v>
      </c>
      <c r="J8" s="36">
        <v>447165.70999999996</v>
      </c>
      <c r="K8" s="39">
        <v>1732025.81</v>
      </c>
      <c r="L8" s="38">
        <f>(I8)/F8</f>
        <v>0.90021334226404848</v>
      </c>
      <c r="M8" s="38">
        <f>(J8)/G8</f>
        <v>0.94595002073126355</v>
      </c>
      <c r="N8" s="38">
        <f>(K8)/H8</f>
        <v>0.91159253157894737</v>
      </c>
      <c r="O8" s="36">
        <f>F8-I8</f>
        <v>142423.89999999991</v>
      </c>
      <c r="P8" s="36">
        <f t="shared" si="1"/>
        <v>167974.18999999994</v>
      </c>
    </row>
    <row r="9" spans="1:22" x14ac:dyDescent="0.2">
      <c r="A9" s="25" t="s">
        <v>12</v>
      </c>
      <c r="B9" s="26" t="s">
        <v>13</v>
      </c>
      <c r="C9" s="27">
        <v>850000</v>
      </c>
      <c r="D9" s="27">
        <v>399868.36962249246</v>
      </c>
      <c r="E9" s="27">
        <f t="shared" si="0"/>
        <v>1249868.3696224925</v>
      </c>
      <c r="F9" s="27">
        <v>898284</v>
      </c>
      <c r="G9" s="27">
        <v>791716</v>
      </c>
      <c r="H9" s="27">
        <v>1690000</v>
      </c>
      <c r="I9" s="27">
        <v>898727.50000000012</v>
      </c>
      <c r="J9" s="27">
        <v>645728.59000000008</v>
      </c>
      <c r="K9" s="39">
        <v>1544456.0900000003</v>
      </c>
      <c r="L9" s="29">
        <f>(I9)/F9</f>
        <v>1.0004937191355965</v>
      </c>
      <c r="M9" s="29">
        <f>(J9)/G9</f>
        <v>0.81560634116274033</v>
      </c>
      <c r="N9" s="29">
        <f>(K9)/H9</f>
        <v>0.91387934319526642</v>
      </c>
      <c r="O9" s="31">
        <f>F9-I9</f>
        <v>-443.50000000011642</v>
      </c>
      <c r="P9" s="31">
        <f t="shared" si="1"/>
        <v>145543.90999999968</v>
      </c>
    </row>
    <row r="10" spans="1:22" x14ac:dyDescent="0.2">
      <c r="A10" s="18">
        <v>2</v>
      </c>
      <c r="B10" s="19" t="s">
        <v>14</v>
      </c>
      <c r="C10" s="40">
        <v>4200000</v>
      </c>
      <c r="D10" s="40">
        <v>1799407.6633012162</v>
      </c>
      <c r="E10" s="40">
        <f t="shared" si="0"/>
        <v>5999407.6633012164</v>
      </c>
      <c r="F10" s="40">
        <v>6360004</v>
      </c>
      <c r="G10" s="40">
        <v>1339996</v>
      </c>
      <c r="H10" s="40">
        <v>7700000</v>
      </c>
      <c r="I10" s="40">
        <v>6136448.7799999993</v>
      </c>
      <c r="J10" s="40">
        <v>1337780.48</v>
      </c>
      <c r="K10" s="43">
        <v>7474229.2599999998</v>
      </c>
      <c r="L10" s="42">
        <f>(I10)/F10</f>
        <v>0.96484983028312554</v>
      </c>
      <c r="M10" s="42">
        <f>(J10)/G10</f>
        <v>0.99834662193021473</v>
      </c>
      <c r="N10" s="42">
        <f>(K10)/H10</f>
        <v>0.97067912467532469</v>
      </c>
      <c r="O10" s="24">
        <f>F10-I10</f>
        <v>223555.22000000067</v>
      </c>
      <c r="P10" s="24">
        <f t="shared" si="1"/>
        <v>225770.74000000022</v>
      </c>
      <c r="R10" s="1"/>
    </row>
    <row r="11" spans="1:22" x14ac:dyDescent="0.2">
      <c r="A11" s="18">
        <v>4</v>
      </c>
      <c r="B11" s="19" t="s">
        <v>16</v>
      </c>
      <c r="C11" s="44">
        <f>+C12+C15+C16+C22</f>
        <v>51000000</v>
      </c>
      <c r="D11" s="44">
        <f>+D12+D15+D16+D22</f>
        <v>21942776.783034272</v>
      </c>
      <c r="E11" s="44">
        <f t="shared" si="0"/>
        <v>72942776.783034265</v>
      </c>
      <c r="F11" s="44">
        <v>66088535</v>
      </c>
      <c r="G11" s="44">
        <v>31421623</v>
      </c>
      <c r="H11" s="44">
        <v>97510158</v>
      </c>
      <c r="I11" s="41">
        <v>64519028.545000002</v>
      </c>
      <c r="J11" s="41">
        <v>18103995.650000002</v>
      </c>
      <c r="K11" s="45">
        <v>82623024.195000008</v>
      </c>
      <c r="L11" s="42">
        <f>(I11)/F11</f>
        <v>0.97625145639860234</v>
      </c>
      <c r="M11" s="42">
        <f>(J11)/G11</f>
        <v>0.57616360714403592</v>
      </c>
      <c r="N11" s="42">
        <f>(K11)/H11</f>
        <v>0.84732735429471884</v>
      </c>
      <c r="O11" s="24">
        <f>F11-I11</f>
        <v>1569506.4549999982</v>
      </c>
      <c r="P11" s="24">
        <f t="shared" si="1"/>
        <v>14887133.804999992</v>
      </c>
      <c r="S11" s="33"/>
      <c r="T11" s="33"/>
      <c r="U11" s="33"/>
    </row>
    <row r="12" spans="1:22" ht="12.75" customHeight="1" x14ac:dyDescent="0.2">
      <c r="A12" s="25" t="s">
        <v>17</v>
      </c>
      <c r="B12" s="26" t="s">
        <v>18</v>
      </c>
      <c r="C12" s="27">
        <f>+C13+C14</f>
        <v>22500000</v>
      </c>
      <c r="D12" s="27">
        <f>+D13+D14</f>
        <v>9496873.7785341963</v>
      </c>
      <c r="E12" s="27">
        <f t="shared" si="0"/>
        <v>31996873.778534196</v>
      </c>
      <c r="F12" s="27">
        <v>27103027</v>
      </c>
      <c r="G12" s="27">
        <v>8352510</v>
      </c>
      <c r="H12" s="27">
        <v>35455537</v>
      </c>
      <c r="I12" s="28">
        <v>27777993.829999998</v>
      </c>
      <c r="J12" s="28">
        <v>5468801.7800000012</v>
      </c>
      <c r="K12" s="30">
        <v>33246795.609999999</v>
      </c>
      <c r="L12" s="29">
        <f>(I12)/F12</f>
        <v>1.0249037434084391</v>
      </c>
      <c r="M12" s="29">
        <f>(J12)/G12</f>
        <v>0.65474950404130028</v>
      </c>
      <c r="N12" s="29">
        <f>(K12)/H12</f>
        <v>0.93770390813711268</v>
      </c>
      <c r="O12" s="31">
        <f>F12-I12</f>
        <v>-674966.82999999821</v>
      </c>
      <c r="P12" s="31">
        <f t="shared" si="1"/>
        <v>2208741.3900000006</v>
      </c>
      <c r="S12" s="33"/>
      <c r="T12" s="33"/>
      <c r="U12" s="33"/>
      <c r="V12" s="1"/>
    </row>
    <row r="13" spans="1:22" s="52" customFormat="1" x14ac:dyDescent="0.2">
      <c r="A13" s="46" t="s">
        <v>19</v>
      </c>
      <c r="B13" s="47" t="s">
        <v>20</v>
      </c>
      <c r="C13" s="36">
        <v>17500000</v>
      </c>
      <c r="D13" s="36">
        <v>7497531.9304217342</v>
      </c>
      <c r="E13" s="36">
        <f t="shared" si="0"/>
        <v>24997531.930421732</v>
      </c>
      <c r="F13" s="36">
        <v>23701401</v>
      </c>
      <c r="G13" s="36">
        <v>7454136</v>
      </c>
      <c r="H13" s="36">
        <v>31155537</v>
      </c>
      <c r="I13" s="36">
        <v>23813211.039999999</v>
      </c>
      <c r="J13" s="36">
        <v>5235161.2700000014</v>
      </c>
      <c r="K13" s="39">
        <v>29048372.310000002</v>
      </c>
      <c r="L13" s="38">
        <f>(I13)/F13</f>
        <v>1.0047174443401046</v>
      </c>
      <c r="M13" s="38">
        <f>(J13)/G13</f>
        <v>0.70231630734936967</v>
      </c>
      <c r="N13" s="38">
        <f>(K13)/H13</f>
        <v>0.93236628564611168</v>
      </c>
      <c r="O13" s="48">
        <f>F13-I13</f>
        <v>-111810.03999999911</v>
      </c>
      <c r="P13" s="48">
        <f t="shared" si="1"/>
        <v>2107164.6899999976</v>
      </c>
      <c r="Q13" s="49"/>
      <c r="R13"/>
      <c r="S13" s="50"/>
      <c r="T13" s="50"/>
      <c r="U13" s="50"/>
      <c r="V13" s="51"/>
    </row>
    <row r="14" spans="1:22" s="52" customFormat="1" x14ac:dyDescent="0.2">
      <c r="A14" s="46" t="s">
        <v>21</v>
      </c>
      <c r="B14" s="47" t="s">
        <v>22</v>
      </c>
      <c r="C14" s="36">
        <v>5000000</v>
      </c>
      <c r="D14" s="36">
        <v>1999341.8481124623</v>
      </c>
      <c r="E14" s="36">
        <f t="shared" si="0"/>
        <v>6999341.8481124621</v>
      </c>
      <c r="F14" s="36">
        <v>3401626</v>
      </c>
      <c r="G14" s="36">
        <v>898374</v>
      </c>
      <c r="H14" s="36">
        <v>4300000</v>
      </c>
      <c r="I14" s="36">
        <v>3964782.79</v>
      </c>
      <c r="J14" s="36">
        <v>233640.51</v>
      </c>
      <c r="K14" s="39">
        <v>4198423.3</v>
      </c>
      <c r="L14" s="38">
        <f>(I14)/F14</f>
        <v>1.1655551756718698</v>
      </c>
      <c r="M14" s="38">
        <f>(J14)/G14</f>
        <v>0.26007042723854429</v>
      </c>
      <c r="N14" s="38">
        <f>(K14)/H14</f>
        <v>0.97637751162790698</v>
      </c>
      <c r="O14" s="48">
        <f>F14-I14</f>
        <v>-563156.79</v>
      </c>
      <c r="P14" s="48">
        <f t="shared" si="1"/>
        <v>101576.70000000019</v>
      </c>
      <c r="S14" s="50"/>
      <c r="T14" s="50"/>
      <c r="U14" s="50"/>
    </row>
    <row r="15" spans="1:22" x14ac:dyDescent="0.2">
      <c r="A15" s="25" t="s">
        <v>23</v>
      </c>
      <c r="B15" s="26" t="s">
        <v>24</v>
      </c>
      <c r="C15" s="27">
        <v>5199999.9999999991</v>
      </c>
      <c r="D15" s="27">
        <v>2299243.1253293315</v>
      </c>
      <c r="E15" s="27">
        <f t="shared" si="0"/>
        <v>7499243.1253293306</v>
      </c>
      <c r="F15" s="27">
        <v>5600000</v>
      </c>
      <c r="G15" s="27">
        <v>17500000</v>
      </c>
      <c r="H15" s="27">
        <v>23100000</v>
      </c>
      <c r="I15" s="27">
        <v>5599999.8100000005</v>
      </c>
      <c r="J15" s="27">
        <v>9029005.7400000002</v>
      </c>
      <c r="K15" s="39">
        <v>14629005.550000001</v>
      </c>
      <c r="L15" s="29">
        <f>(I15)/F15</f>
        <v>0.99999996607142871</v>
      </c>
      <c r="M15" s="29">
        <f>(J15)/G15</f>
        <v>0.5159431851428572</v>
      </c>
      <c r="N15" s="29">
        <f>(K15)/H15</f>
        <v>0.63329028354978356</v>
      </c>
      <c r="O15" s="31">
        <f>F15-I15</f>
        <v>0.18999999947845936</v>
      </c>
      <c r="P15" s="31">
        <f t="shared" si="1"/>
        <v>8470994.4499999993</v>
      </c>
    </row>
    <row r="16" spans="1:22" x14ac:dyDescent="0.2">
      <c r="A16" s="25" t="s">
        <v>25</v>
      </c>
      <c r="B16" s="26" t="s">
        <v>26</v>
      </c>
      <c r="C16" s="27">
        <f>+C17+C20+C21</f>
        <v>21800000</v>
      </c>
      <c r="D16" s="27">
        <f>+D17+D20+D21</f>
        <v>9646824.4171426315</v>
      </c>
      <c r="E16" s="27">
        <f t="shared" si="0"/>
        <v>31446824.41714263</v>
      </c>
      <c r="F16" s="27">
        <v>32585508</v>
      </c>
      <c r="G16" s="27">
        <v>5369113</v>
      </c>
      <c r="H16" s="27">
        <v>37954621</v>
      </c>
      <c r="I16" s="28">
        <v>30600191.005000003</v>
      </c>
      <c r="J16" s="28">
        <v>3606188.13</v>
      </c>
      <c r="K16" s="30">
        <v>34206379.135000005</v>
      </c>
      <c r="L16" s="29">
        <f>(I16)/F16</f>
        <v>0.93907362147001061</v>
      </c>
      <c r="M16" s="29">
        <f>(J16)/G16</f>
        <v>0.67165435519796279</v>
      </c>
      <c r="N16" s="29">
        <f>(K16)/H16</f>
        <v>0.90124412347576877</v>
      </c>
      <c r="O16" s="31">
        <f>F16-I16</f>
        <v>1985316.9949999973</v>
      </c>
      <c r="P16" s="31">
        <f t="shared" si="1"/>
        <v>3748241.8649999946</v>
      </c>
    </row>
    <row r="17" spans="1:22" ht="12.75" customHeight="1" x14ac:dyDescent="0.2">
      <c r="A17" s="34" t="s">
        <v>28</v>
      </c>
      <c r="B17" s="35" t="s">
        <v>29</v>
      </c>
      <c r="C17" s="17">
        <f>+C18</f>
        <v>12500000</v>
      </c>
      <c r="D17" s="17">
        <f>+D18+D19</f>
        <v>5498190.0823092721</v>
      </c>
      <c r="E17" s="17">
        <f t="shared" si="0"/>
        <v>17998190.082309272</v>
      </c>
      <c r="F17" s="17">
        <v>18599204</v>
      </c>
      <c r="G17" s="17">
        <v>3505417</v>
      </c>
      <c r="H17" s="17">
        <v>22104621</v>
      </c>
      <c r="I17" s="37">
        <v>13886016.82</v>
      </c>
      <c r="J17" s="37">
        <v>2717118.83</v>
      </c>
      <c r="K17" s="53">
        <v>16603135.650000002</v>
      </c>
      <c r="L17" s="38">
        <f>(I17)/F17</f>
        <v>0.7465919950122597</v>
      </c>
      <c r="M17" s="38">
        <f>(J17)/G17</f>
        <v>0.77512000141495296</v>
      </c>
      <c r="N17" s="38">
        <f>(K17)/H17</f>
        <v>0.75111605170701645</v>
      </c>
      <c r="O17" s="48">
        <f>F17-I17</f>
        <v>4713187.18</v>
      </c>
      <c r="P17" s="48">
        <f t="shared" si="1"/>
        <v>5501485.3499999978</v>
      </c>
    </row>
    <row r="18" spans="1:22" x14ac:dyDescent="0.2">
      <c r="A18" s="34" t="s">
        <v>30</v>
      </c>
      <c r="B18" s="35" t="s">
        <v>31</v>
      </c>
      <c r="C18" s="36">
        <v>12500000</v>
      </c>
      <c r="D18" s="36">
        <v>5498190.0823092721</v>
      </c>
      <c r="E18" s="36">
        <f t="shared" si="0"/>
        <v>17998190.082309272</v>
      </c>
      <c r="F18" s="36">
        <v>12225000</v>
      </c>
      <c r="G18" s="36">
        <v>2475000</v>
      </c>
      <c r="H18" s="36">
        <v>14700000</v>
      </c>
      <c r="I18" s="36">
        <v>10738281.190000001</v>
      </c>
      <c r="J18" s="36">
        <v>2717118.83</v>
      </c>
      <c r="K18" s="39">
        <v>13455400.020000001</v>
      </c>
      <c r="L18" s="38">
        <f>(I18)/F18</f>
        <v>0.87838700940695302</v>
      </c>
      <c r="M18" s="38">
        <f>(J18)/G18</f>
        <v>1.0978257898989898</v>
      </c>
      <c r="N18" s="38">
        <f>(K18)/H18</f>
        <v>0.91533333469387768</v>
      </c>
      <c r="O18" s="48">
        <f>F18-I18</f>
        <v>1486718.8099999987</v>
      </c>
      <c r="P18" s="48">
        <f t="shared" si="1"/>
        <v>1244599.9799999986</v>
      </c>
      <c r="R18" s="1"/>
    </row>
    <row r="19" spans="1:22" x14ac:dyDescent="0.2">
      <c r="A19" s="34" t="s">
        <v>32</v>
      </c>
      <c r="B19" s="35" t="s">
        <v>33</v>
      </c>
      <c r="C19" s="36"/>
      <c r="D19" s="36">
        <v>0</v>
      </c>
      <c r="E19" s="36">
        <f t="shared" si="0"/>
        <v>0</v>
      </c>
      <c r="F19" s="36">
        <v>6374204</v>
      </c>
      <c r="G19" s="36">
        <v>1030417</v>
      </c>
      <c r="H19" s="36">
        <v>7404621</v>
      </c>
      <c r="I19" s="36">
        <v>3147735.63</v>
      </c>
      <c r="J19" s="36">
        <v>0</v>
      </c>
      <c r="K19" s="39">
        <v>3147735.63</v>
      </c>
      <c r="L19" s="38">
        <f>(I19)/F19</f>
        <v>0.49382411199892567</v>
      </c>
      <c r="M19" s="38">
        <f>(J19)/G19</f>
        <v>0</v>
      </c>
      <c r="N19" s="38">
        <f>(K19)/H19</f>
        <v>0.42510421937868259</v>
      </c>
      <c r="O19" s="48">
        <f>F19-I19</f>
        <v>3226468.37</v>
      </c>
      <c r="P19" s="48">
        <f t="shared" si="1"/>
        <v>4256885.37</v>
      </c>
      <c r="R19" s="1"/>
      <c r="S19" s="33"/>
      <c r="T19" s="33"/>
      <c r="U19" s="33"/>
      <c r="V19" s="33"/>
    </row>
    <row r="20" spans="1:22" x14ac:dyDescent="0.2">
      <c r="A20" s="34" t="s">
        <v>34</v>
      </c>
      <c r="B20" s="35" t="s">
        <v>35</v>
      </c>
      <c r="C20" s="36">
        <v>5500000</v>
      </c>
      <c r="D20" s="36">
        <v>2499177.3101405781</v>
      </c>
      <c r="E20" s="36">
        <f t="shared" si="0"/>
        <v>7999177.3101405781</v>
      </c>
      <c r="F20" s="36">
        <v>8866304</v>
      </c>
      <c r="G20" s="36">
        <v>1333696</v>
      </c>
      <c r="H20" s="36">
        <v>10200000</v>
      </c>
      <c r="I20" s="36">
        <v>11343416.355</v>
      </c>
      <c r="J20" s="36">
        <v>889069.3</v>
      </c>
      <c r="K20" s="39">
        <v>12232485.655000001</v>
      </c>
      <c r="L20" s="38">
        <f>(I20)/F20</f>
        <v>1.2793850013489274</v>
      </c>
      <c r="M20" s="38">
        <f>(J20)/G20</f>
        <v>0.66662065418206251</v>
      </c>
      <c r="N20" s="38">
        <f>(K20)/H20</f>
        <v>1.199263299509804</v>
      </c>
      <c r="O20" s="48">
        <f>F20-I20</f>
        <v>-2477112.3550000004</v>
      </c>
      <c r="P20" s="48">
        <f t="shared" si="1"/>
        <v>-2032485.6550000012</v>
      </c>
      <c r="R20" s="1"/>
      <c r="S20" s="33"/>
      <c r="T20" s="33"/>
      <c r="U20" s="33"/>
      <c r="V20" s="33"/>
    </row>
    <row r="21" spans="1:22" x14ac:dyDescent="0.2">
      <c r="A21" s="34" t="s">
        <v>36</v>
      </c>
      <c r="B21" s="35" t="s">
        <v>37</v>
      </c>
      <c r="C21" s="36">
        <v>3800000</v>
      </c>
      <c r="D21" s="36">
        <v>1649457.0246927815</v>
      </c>
      <c r="E21" s="36">
        <f t="shared" si="0"/>
        <v>5449457.0246927813</v>
      </c>
      <c r="F21" s="36">
        <v>5120000</v>
      </c>
      <c r="G21" s="36">
        <v>530000</v>
      </c>
      <c r="H21" s="36">
        <v>5650000</v>
      </c>
      <c r="I21" s="36">
        <v>5370757.8300000001</v>
      </c>
      <c r="J21" s="36">
        <v>0</v>
      </c>
      <c r="K21" s="39">
        <v>5370757.8300000001</v>
      </c>
      <c r="L21" s="38">
        <f>(I21)/F21</f>
        <v>1.048976138671875</v>
      </c>
      <c r="M21" s="38">
        <f>(J21)/G21</f>
        <v>0</v>
      </c>
      <c r="N21" s="38">
        <f>(K21)/H21</f>
        <v>0.95057660707964609</v>
      </c>
      <c r="O21" s="48">
        <f>F21-I21</f>
        <v>-250757.83000000007</v>
      </c>
      <c r="P21" s="48">
        <f t="shared" si="1"/>
        <v>279242.16999999993</v>
      </c>
      <c r="R21" s="1"/>
      <c r="S21" s="33"/>
      <c r="T21" s="33"/>
      <c r="U21" s="33"/>
      <c r="V21" s="33"/>
    </row>
    <row r="22" spans="1:22" x14ac:dyDescent="0.2">
      <c r="A22" s="54" t="s">
        <v>38</v>
      </c>
      <c r="B22" s="55" t="s">
        <v>39</v>
      </c>
      <c r="C22" s="56">
        <v>1500000</v>
      </c>
      <c r="D22" s="56">
        <v>499835.46202811558</v>
      </c>
      <c r="E22" s="56">
        <f t="shared" si="0"/>
        <v>1999835.4620281155</v>
      </c>
      <c r="F22" s="56">
        <v>800000</v>
      </c>
      <c r="G22" s="56">
        <v>200000</v>
      </c>
      <c r="H22" s="56">
        <v>1000000</v>
      </c>
      <c r="I22" s="59">
        <v>540843.9</v>
      </c>
      <c r="J22" s="59">
        <v>0</v>
      </c>
      <c r="K22" s="39">
        <v>540843.9</v>
      </c>
      <c r="L22" s="60">
        <f>(I22)/F22</f>
        <v>0.67605487500000006</v>
      </c>
      <c r="M22" s="60">
        <f>(J22)/G22</f>
        <v>0</v>
      </c>
      <c r="N22" s="60">
        <f>(K22)/H22</f>
        <v>0.54084390000000004</v>
      </c>
      <c r="O22" s="61">
        <f>F22-I22</f>
        <v>259156.09999999998</v>
      </c>
      <c r="P22" s="61">
        <f t="shared" si="1"/>
        <v>459156.1</v>
      </c>
      <c r="S22" s="33"/>
      <c r="T22" s="33"/>
      <c r="U22" s="33"/>
      <c r="V22" s="33"/>
    </row>
    <row r="23" spans="1:22" x14ac:dyDescent="0.2">
      <c r="A23" s="18" t="s">
        <v>40</v>
      </c>
      <c r="B23" s="19" t="s">
        <v>41</v>
      </c>
      <c r="C23" s="40">
        <v>13000000</v>
      </c>
      <c r="D23" s="40">
        <v>5498190.0823092721</v>
      </c>
      <c r="E23" s="40">
        <f t="shared" si="0"/>
        <v>18498190.082309272</v>
      </c>
      <c r="F23" s="40">
        <v>17218000</v>
      </c>
      <c r="G23" s="40">
        <v>2532000</v>
      </c>
      <c r="H23" s="40">
        <v>19750000</v>
      </c>
      <c r="I23" s="40">
        <v>16477480.965</v>
      </c>
      <c r="J23" s="40">
        <v>2336000</v>
      </c>
      <c r="K23" s="62">
        <v>18813480.965</v>
      </c>
      <c r="L23" s="42">
        <f>(I23)/F23</f>
        <v>0.95699157654779876</v>
      </c>
      <c r="M23" s="42">
        <f>(J23)/G23</f>
        <v>0.92259083728278046</v>
      </c>
      <c r="N23" s="42">
        <f>(K23)/H23</f>
        <v>0.95258131468354434</v>
      </c>
      <c r="O23" s="24">
        <f>F23-I23</f>
        <v>740519.03500000015</v>
      </c>
      <c r="P23" s="24">
        <f t="shared" si="1"/>
        <v>936519.03500000015</v>
      </c>
    </row>
    <row r="24" spans="1:22" ht="12.75" customHeight="1" x14ac:dyDescent="0.2">
      <c r="A24" s="63">
        <v>7</v>
      </c>
      <c r="B24" s="64" t="s">
        <v>42</v>
      </c>
      <c r="C24" s="65">
        <v>6000000</v>
      </c>
      <c r="D24" s="65">
        <f>+D25+D26+D27</f>
        <v>2499177.3101405781</v>
      </c>
      <c r="E24" s="65">
        <f t="shared" si="0"/>
        <v>8499177.3101405781</v>
      </c>
      <c r="F24" s="65">
        <v>6312502</v>
      </c>
      <c r="G24" s="65">
        <v>4087498</v>
      </c>
      <c r="H24" s="65">
        <v>10400000</v>
      </c>
      <c r="I24" s="65">
        <v>6310038.6550000003</v>
      </c>
      <c r="J24" s="65">
        <v>4407265.74</v>
      </c>
      <c r="K24" s="62">
        <v>10717304.395</v>
      </c>
      <c r="L24" s="66">
        <f>(I24)/F24</f>
        <v>0.99960976725235096</v>
      </c>
      <c r="M24" s="66">
        <f>(J24)/G24</f>
        <v>1.0782306780333593</v>
      </c>
      <c r="N24" s="66">
        <f>(K24)/H24</f>
        <v>1.0305100379807692</v>
      </c>
      <c r="O24" s="67">
        <f>F24-I24</f>
        <v>2463.3449999997392</v>
      </c>
      <c r="P24" s="67">
        <f t="shared" si="1"/>
        <v>-317304.39499999955</v>
      </c>
    </row>
    <row r="25" spans="1:22" ht="25.5" x14ac:dyDescent="0.2">
      <c r="A25" s="54" t="s">
        <v>43</v>
      </c>
      <c r="B25" s="68" t="s">
        <v>44</v>
      </c>
      <c r="C25" s="59">
        <v>300000</v>
      </c>
      <c r="D25" s="59">
        <v>124958.8655070289</v>
      </c>
      <c r="E25" s="59">
        <f t="shared" si="0"/>
        <v>424958.86550702888</v>
      </c>
      <c r="F25" s="59">
        <v>337970</v>
      </c>
      <c r="G25" s="59">
        <v>887030</v>
      </c>
      <c r="H25" s="59">
        <v>1225000</v>
      </c>
      <c r="I25" s="59">
        <v>601526.80499999993</v>
      </c>
      <c r="J25" s="59">
        <v>680844.20000000007</v>
      </c>
      <c r="K25" s="69">
        <v>1282371.0049999999</v>
      </c>
      <c r="L25" s="60">
        <f>(I25)/F25</f>
        <v>1.7798230760126637</v>
      </c>
      <c r="M25" s="60">
        <f>(J25)/G25</f>
        <v>0.76755487413052559</v>
      </c>
      <c r="N25" s="60">
        <f>(K25)/H25</f>
        <v>1.0468334734693876</v>
      </c>
      <c r="O25" s="61">
        <f>F25-I25</f>
        <v>-263556.80499999993</v>
      </c>
      <c r="P25" s="61">
        <f t="shared" si="1"/>
        <v>-57371.004999999888</v>
      </c>
    </row>
    <row r="26" spans="1:22" ht="38.25" x14ac:dyDescent="0.2">
      <c r="A26" s="54" t="s">
        <v>45</v>
      </c>
      <c r="B26" s="68" t="s">
        <v>46</v>
      </c>
      <c r="C26" s="59">
        <v>3200000</v>
      </c>
      <c r="D26" s="59">
        <v>1399539.2936787235</v>
      </c>
      <c r="E26" s="59">
        <f t="shared" si="0"/>
        <v>4599539.2936787233</v>
      </c>
      <c r="F26" s="59">
        <v>2494416</v>
      </c>
      <c r="G26" s="59">
        <v>1205584</v>
      </c>
      <c r="H26" s="59">
        <v>3700000</v>
      </c>
      <c r="I26" s="59">
        <v>2296580.1500000004</v>
      </c>
      <c r="J26" s="59">
        <v>1048083.07</v>
      </c>
      <c r="K26" s="69">
        <v>3344663.22</v>
      </c>
      <c r="L26" s="60">
        <f>(I26)/F26</f>
        <v>0.92068850985561368</v>
      </c>
      <c r="M26" s="60">
        <f>(J26)/G26</f>
        <v>0.8693571497299234</v>
      </c>
      <c r="N26" s="60">
        <f>(K26)/H26</f>
        <v>0.90396303243243248</v>
      </c>
      <c r="O26" s="61">
        <f>F26-I26</f>
        <v>197835.84999999963</v>
      </c>
      <c r="P26" s="61">
        <f t="shared" si="1"/>
        <v>355336.7799999998</v>
      </c>
      <c r="R26" s="1"/>
    </row>
    <row r="27" spans="1:22" x14ac:dyDescent="0.2">
      <c r="A27" s="54" t="s">
        <v>48</v>
      </c>
      <c r="B27" s="55" t="s">
        <v>49</v>
      </c>
      <c r="C27" s="59">
        <v>2500000</v>
      </c>
      <c r="D27" s="59">
        <v>974679.15095482534</v>
      </c>
      <c r="E27" s="59">
        <f t="shared" si="0"/>
        <v>3474679.1509548253</v>
      </c>
      <c r="F27" s="59">
        <v>3480116</v>
      </c>
      <c r="G27" s="59">
        <v>1994884</v>
      </c>
      <c r="H27" s="59">
        <v>5475000</v>
      </c>
      <c r="I27" s="59">
        <v>3411931.7</v>
      </c>
      <c r="J27" s="59">
        <v>2678338.4700000002</v>
      </c>
      <c r="K27" s="69">
        <v>6090270.1699999999</v>
      </c>
      <c r="L27" s="60">
        <f>(I27)/F27</f>
        <v>0.98040746342938001</v>
      </c>
      <c r="M27" s="60">
        <f>(J27)/G27</f>
        <v>1.3426036150472911</v>
      </c>
      <c r="N27" s="60">
        <f>(K27)/H27</f>
        <v>1.1123781132420092</v>
      </c>
      <c r="O27" s="61">
        <f>F27-I27</f>
        <v>68184.299999999814</v>
      </c>
      <c r="P27" s="61">
        <f t="shared" si="1"/>
        <v>-615270.16999999993</v>
      </c>
      <c r="S27" s="33"/>
    </row>
    <row r="28" spans="1:22" ht="38.25" customHeight="1" x14ac:dyDescent="0.2">
      <c r="A28" s="63">
        <v>8</v>
      </c>
      <c r="B28" s="64" t="s">
        <v>50</v>
      </c>
      <c r="C28" s="65">
        <f>+C29+C30+C31+C32</f>
        <v>27200000</v>
      </c>
      <c r="D28" s="65">
        <f>+D29+D30+D31+D32</f>
        <v>12495886.550702892</v>
      </c>
      <c r="E28" s="65">
        <f t="shared" ref="D28:F28" si="2">+E29+E30+E31+E32</f>
        <v>39695886.550702885</v>
      </c>
      <c r="F28" s="65">
        <v>36637784</v>
      </c>
      <c r="G28" s="65">
        <v>5809320</v>
      </c>
      <c r="H28" s="65">
        <v>42447104</v>
      </c>
      <c r="I28" s="70">
        <v>36395317.519999988</v>
      </c>
      <c r="J28" s="70">
        <v>5206491.93</v>
      </c>
      <c r="K28" s="45">
        <v>41601809.449999988</v>
      </c>
      <c r="L28" s="66">
        <f>(I28)/F28</f>
        <v>0.99338206481046964</v>
      </c>
      <c r="M28" s="66">
        <f>(J28)/G28</f>
        <v>0.8962308721158414</v>
      </c>
      <c r="N28" s="66">
        <f>(K28)/H28</f>
        <v>0.9800859311862592</v>
      </c>
      <c r="O28" s="67">
        <f>F28-I28</f>
        <v>242466.48000001162</v>
      </c>
      <c r="P28" s="67">
        <f t="shared" si="1"/>
        <v>845294.55000001192</v>
      </c>
      <c r="S28" s="33"/>
    </row>
    <row r="29" spans="1:22" x14ac:dyDescent="0.2">
      <c r="A29" s="54" t="s">
        <v>51</v>
      </c>
      <c r="B29" s="55" t="s">
        <v>52</v>
      </c>
      <c r="C29" s="57">
        <v>4000000</v>
      </c>
      <c r="D29" s="57">
        <v>1999341.8481124623</v>
      </c>
      <c r="E29" s="57">
        <f t="shared" si="0"/>
        <v>5999341.8481124621</v>
      </c>
      <c r="F29" s="57">
        <v>3639850</v>
      </c>
      <c r="G29" s="57">
        <v>860150</v>
      </c>
      <c r="H29" s="58">
        <v>4500000</v>
      </c>
      <c r="I29" s="59">
        <v>3891741.1399999997</v>
      </c>
      <c r="J29" s="59">
        <v>263356.82</v>
      </c>
      <c r="K29" s="69">
        <v>4155097.9599999995</v>
      </c>
      <c r="L29" s="60">
        <f>(I29)/F29</f>
        <v>1.0692037144387818</v>
      </c>
      <c r="M29" s="60">
        <f>(J29)/G29</f>
        <v>0.3061754577689938</v>
      </c>
      <c r="N29" s="60">
        <f>(K29)/H29</f>
        <v>0.92335510222222206</v>
      </c>
      <c r="O29" s="61">
        <f>F29-I29</f>
        <v>-251891.13999999966</v>
      </c>
      <c r="P29" s="61">
        <f t="shared" si="1"/>
        <v>344902.0400000005</v>
      </c>
      <c r="S29" s="33"/>
    </row>
    <row r="30" spans="1:22" x14ac:dyDescent="0.2">
      <c r="A30" s="54" t="s">
        <v>53</v>
      </c>
      <c r="B30" s="55" t="s">
        <v>54</v>
      </c>
      <c r="C30" s="59">
        <v>12000000</v>
      </c>
      <c r="D30" s="59">
        <v>5498190.0823092721</v>
      </c>
      <c r="E30" s="59">
        <f t="shared" si="0"/>
        <v>17498190.082309272</v>
      </c>
      <c r="F30" s="59">
        <v>23253854</v>
      </c>
      <c r="G30" s="59">
        <v>4693250</v>
      </c>
      <c r="H30" s="59">
        <v>27947104</v>
      </c>
      <c r="I30" s="59">
        <v>24095626.59</v>
      </c>
      <c r="J30" s="59">
        <v>4780100.26</v>
      </c>
      <c r="K30" s="69">
        <v>28875726.849999998</v>
      </c>
      <c r="L30" s="60">
        <f>(I30)/F30</f>
        <v>1.0361992721722602</v>
      </c>
      <c r="M30" s="60">
        <f>(J30)/G30</f>
        <v>1.0185053555638417</v>
      </c>
      <c r="N30" s="60">
        <f>(K30)/H30</f>
        <v>1.0332278739865139</v>
      </c>
      <c r="O30" s="61">
        <f>F30-I30</f>
        <v>-841772.58999999985</v>
      </c>
      <c r="P30" s="61">
        <f t="shared" si="1"/>
        <v>-928622.84999999776</v>
      </c>
      <c r="S30" s="33"/>
    </row>
    <row r="31" spans="1:22" x14ac:dyDescent="0.2">
      <c r="A31" s="54" t="s">
        <v>55</v>
      </c>
      <c r="B31" s="55" t="s">
        <v>56</v>
      </c>
      <c r="C31" s="59">
        <v>10000000</v>
      </c>
      <c r="D31" s="59">
        <v>4498519.1582530411</v>
      </c>
      <c r="E31" s="59">
        <f t="shared" si="0"/>
        <v>14498519.15825304</v>
      </c>
      <c r="F31" s="59">
        <v>9744080</v>
      </c>
      <c r="G31" s="59">
        <v>255920</v>
      </c>
      <c r="H31" s="59">
        <v>10000000</v>
      </c>
      <c r="I31" s="59">
        <v>8407949.7899999991</v>
      </c>
      <c r="J31" s="59">
        <v>163034.85</v>
      </c>
      <c r="K31" s="69">
        <v>8570984.6399999987</v>
      </c>
      <c r="L31" s="60">
        <f>(I31)/F31</f>
        <v>0.86287774628287117</v>
      </c>
      <c r="M31" s="60">
        <f>(J31)/G31</f>
        <v>0.63705396217567989</v>
      </c>
      <c r="N31" s="60">
        <f>(K31)/H31</f>
        <v>0.85709846399999989</v>
      </c>
      <c r="O31" s="61">
        <f>F31-I31</f>
        <v>1336130.2100000009</v>
      </c>
      <c r="P31" s="61">
        <f t="shared" si="1"/>
        <v>1429015.3600000013</v>
      </c>
      <c r="S31" s="33"/>
    </row>
    <row r="32" spans="1:22" x14ac:dyDescent="0.2">
      <c r="A32" s="25" t="s">
        <v>57</v>
      </c>
      <c r="B32" s="26" t="s">
        <v>58</v>
      </c>
      <c r="C32" s="27">
        <v>1200000</v>
      </c>
      <c r="D32" s="27">
        <v>499835.46202811558</v>
      </c>
      <c r="E32" s="27">
        <f t="shared" si="0"/>
        <v>1699835.4620281155</v>
      </c>
      <c r="F32" s="27">
        <v>0</v>
      </c>
      <c r="G32" s="27"/>
      <c r="H32" s="27"/>
      <c r="I32" s="27">
        <v>0</v>
      </c>
      <c r="J32" s="27">
        <v>0</v>
      </c>
      <c r="K32" s="69">
        <v>0</v>
      </c>
      <c r="L32" s="29"/>
      <c r="M32" s="29"/>
      <c r="N32" s="29"/>
      <c r="O32" s="31">
        <f>F32-I32</f>
        <v>0</v>
      </c>
      <c r="P32" s="31">
        <f t="shared" si="1"/>
        <v>0</v>
      </c>
      <c r="S32" s="33"/>
    </row>
    <row r="33" spans="1:19" x14ac:dyDescent="0.2">
      <c r="A33" s="18">
        <v>9</v>
      </c>
      <c r="B33" s="19" t="s">
        <v>59</v>
      </c>
      <c r="C33" s="40">
        <v>400000</v>
      </c>
      <c r="D33" s="40">
        <v>199934.18481124623</v>
      </c>
      <c r="E33" s="40">
        <f t="shared" si="0"/>
        <v>599934.18481124623</v>
      </c>
      <c r="F33" s="27">
        <v>0</v>
      </c>
      <c r="G33" s="27">
        <v>0</v>
      </c>
      <c r="H33" s="27">
        <v>0</v>
      </c>
      <c r="I33" s="40">
        <v>0</v>
      </c>
      <c r="J33" s="40">
        <v>0</v>
      </c>
      <c r="K33" s="62">
        <v>0</v>
      </c>
      <c r="L33" s="42"/>
      <c r="M33" s="42"/>
      <c r="N33" s="42"/>
      <c r="O33" s="24">
        <f>F33-I33</f>
        <v>0</v>
      </c>
      <c r="P33" s="24">
        <f t="shared" si="1"/>
        <v>0</v>
      </c>
      <c r="S33" s="33"/>
    </row>
    <row r="34" spans="1:19" ht="12.75" customHeight="1" x14ac:dyDescent="0.2">
      <c r="A34" s="18" t="s">
        <v>60</v>
      </c>
      <c r="B34" s="19" t="s">
        <v>61</v>
      </c>
      <c r="C34" s="40">
        <v>15000000</v>
      </c>
      <c r="D34" s="40">
        <v>6497861.0063655032</v>
      </c>
      <c r="E34" s="40">
        <f t="shared" si="0"/>
        <v>21497861.006365504</v>
      </c>
      <c r="F34" s="40">
        <v>20019440</v>
      </c>
      <c r="G34" s="40">
        <v>4880560</v>
      </c>
      <c r="H34" s="40">
        <v>24900000</v>
      </c>
      <c r="I34" s="40">
        <v>19685959.084999997</v>
      </c>
      <c r="J34" s="40">
        <v>4854706.3599999994</v>
      </c>
      <c r="K34" s="62">
        <v>24540665.444999997</v>
      </c>
      <c r="L34" s="42">
        <f>(I34)/F34</f>
        <v>0.9833421456843946</v>
      </c>
      <c r="M34" s="42">
        <f>(J34)/G34</f>
        <v>0.99470273083416649</v>
      </c>
      <c r="N34" s="42">
        <f>(K34)/H34</f>
        <v>0.98556889337349385</v>
      </c>
      <c r="O34" s="24">
        <f>F34-I34</f>
        <v>333480.91500000283</v>
      </c>
      <c r="P34" s="24">
        <f t="shared" si="1"/>
        <v>359334.55500000343</v>
      </c>
      <c r="S34" s="33"/>
    </row>
    <row r="35" spans="1:19" x14ac:dyDescent="0.2">
      <c r="A35" s="71">
        <v>11</v>
      </c>
      <c r="B35" s="19" t="s">
        <v>62</v>
      </c>
      <c r="C35" s="40">
        <f>+C36+C37</f>
        <v>2400000</v>
      </c>
      <c r="D35" s="40">
        <f>+D36+D37</f>
        <v>1049654.4702590427</v>
      </c>
      <c r="E35" s="40">
        <f t="shared" si="0"/>
        <v>3449654.4702590425</v>
      </c>
      <c r="F35" s="40">
        <v>3770138</v>
      </c>
      <c r="G35" s="40">
        <v>879862</v>
      </c>
      <c r="H35" s="40">
        <v>4650000</v>
      </c>
      <c r="I35" s="41">
        <v>3566011.6110000005</v>
      </c>
      <c r="J35" s="41">
        <v>816719.3</v>
      </c>
      <c r="K35" s="45">
        <v>4382730.9110000003</v>
      </c>
      <c r="L35" s="42">
        <f>(I35)/F35</f>
        <v>0.94585705112120577</v>
      </c>
      <c r="M35" s="42">
        <f>(J35)/G35</f>
        <v>0.9282356778676657</v>
      </c>
      <c r="N35" s="42">
        <f>(K35)/H35</f>
        <v>0.94252277655913985</v>
      </c>
      <c r="O35" s="24">
        <f>F35-I35</f>
        <v>204126.3889999995</v>
      </c>
      <c r="P35" s="24">
        <f t="shared" si="1"/>
        <v>267269.08899999969</v>
      </c>
      <c r="S35" s="33"/>
    </row>
    <row r="36" spans="1:19" x14ac:dyDescent="0.2">
      <c r="A36" s="25" t="s">
        <v>63</v>
      </c>
      <c r="B36" s="26" t="s">
        <v>64</v>
      </c>
      <c r="C36" s="36">
        <v>700000</v>
      </c>
      <c r="D36" s="36">
        <v>299901.27721686935</v>
      </c>
      <c r="E36" s="36">
        <f t="shared" si="0"/>
        <v>999901.27721686941</v>
      </c>
      <c r="F36" s="36">
        <v>389806</v>
      </c>
      <c r="G36" s="36">
        <v>135194</v>
      </c>
      <c r="H36" s="36">
        <v>525000</v>
      </c>
      <c r="I36" s="27">
        <v>692079.00999999989</v>
      </c>
      <c r="J36" s="27">
        <v>85193.37</v>
      </c>
      <c r="K36" s="69">
        <v>777272.37999999989</v>
      </c>
      <c r="L36" s="29">
        <f>(I36)/F36</f>
        <v>1.7754447340471924</v>
      </c>
      <c r="M36" s="29">
        <f>(J36)/G36</f>
        <v>0.63015644185392838</v>
      </c>
      <c r="N36" s="29">
        <f>(K36)/H36</f>
        <v>1.4805188190476188</v>
      </c>
      <c r="O36" s="31">
        <f>F36-I36</f>
        <v>-302273.00999999989</v>
      </c>
      <c r="P36" s="31">
        <f t="shared" si="1"/>
        <v>-252272.37999999989</v>
      </c>
      <c r="R36" s="1"/>
    </row>
    <row r="37" spans="1:19" x14ac:dyDescent="0.2">
      <c r="A37" s="25" t="s">
        <v>66</v>
      </c>
      <c r="B37" s="26" t="s">
        <v>67</v>
      </c>
      <c r="C37" s="27">
        <v>1700000</v>
      </c>
      <c r="D37" s="27">
        <v>749753.1930421734</v>
      </c>
      <c r="E37" s="27">
        <f t="shared" si="0"/>
        <v>2449753.1930421735</v>
      </c>
      <c r="F37" s="27">
        <v>3380332</v>
      </c>
      <c r="G37" s="27">
        <v>744668</v>
      </c>
      <c r="H37" s="27">
        <v>4125000</v>
      </c>
      <c r="I37" s="27">
        <v>2873932.6010000003</v>
      </c>
      <c r="J37" s="27">
        <v>731525.92999999993</v>
      </c>
      <c r="K37" s="69">
        <v>3605458.5310000004</v>
      </c>
      <c r="L37" s="29">
        <f>(I37)/F37</f>
        <v>0.85019240743216951</v>
      </c>
      <c r="M37" s="29">
        <f>(J37)/G37</f>
        <v>0.98235177287059461</v>
      </c>
      <c r="N37" s="29">
        <f>(K37)/H37</f>
        <v>0.87405055296969703</v>
      </c>
      <c r="O37" s="31">
        <f>F37-I37</f>
        <v>506399.39899999974</v>
      </c>
      <c r="P37" s="31">
        <f t="shared" si="1"/>
        <v>519541.46899999958</v>
      </c>
    </row>
    <row r="38" spans="1:19" x14ac:dyDescent="0.2">
      <c r="A38" s="18">
        <v>13</v>
      </c>
      <c r="B38" s="19" t="s">
        <v>68</v>
      </c>
      <c r="C38" s="40">
        <v>4000000</v>
      </c>
      <c r="D38" s="40">
        <v>1859388</v>
      </c>
      <c r="E38" s="40">
        <f t="shared" si="0"/>
        <v>5859388</v>
      </c>
      <c r="F38" s="40">
        <v>5815092</v>
      </c>
      <c r="G38" s="40">
        <v>894908</v>
      </c>
      <c r="H38" s="40">
        <v>6710000</v>
      </c>
      <c r="I38" s="40">
        <v>5810013.3899999931</v>
      </c>
      <c r="J38" s="40">
        <v>896601.16999999993</v>
      </c>
      <c r="K38" s="62">
        <v>6706614.5599999931</v>
      </c>
      <c r="L38" s="42">
        <f>(I38)/F38</f>
        <v>0.99912665010286905</v>
      </c>
      <c r="M38" s="42">
        <f>(J38)/G38</f>
        <v>1.0018920045412489</v>
      </c>
      <c r="N38" s="42">
        <f>(K38)/H38</f>
        <v>0.99949546348733131</v>
      </c>
      <c r="O38" s="24">
        <f>F38-I38</f>
        <v>5078.6100000068545</v>
      </c>
      <c r="P38" s="24">
        <f t="shared" si="1"/>
        <v>3385.440000006929</v>
      </c>
    </row>
    <row r="39" spans="1:19" ht="12.75" customHeight="1" x14ac:dyDescent="0.2">
      <c r="A39" s="18">
        <v>16</v>
      </c>
      <c r="B39" s="19" t="s">
        <v>69</v>
      </c>
      <c r="C39" s="40">
        <f>+C40+C41</f>
        <v>4100000</v>
      </c>
      <c r="D39" s="40">
        <f>+D40+D41</f>
        <v>1899374.924056231</v>
      </c>
      <c r="E39" s="40">
        <f t="shared" si="0"/>
        <v>5999374.924056231</v>
      </c>
      <c r="F39" s="40">
        <v>5351670</v>
      </c>
      <c r="G39" s="40">
        <v>1858330</v>
      </c>
      <c r="H39" s="40">
        <v>7210000</v>
      </c>
      <c r="I39" s="41">
        <v>5143964.8449999997</v>
      </c>
      <c r="J39" s="41">
        <v>1784634.1700000002</v>
      </c>
      <c r="K39" s="45">
        <v>6928599.0149999997</v>
      </c>
      <c r="L39" s="42">
        <f>(I39)/F39</f>
        <v>0.96118872146451473</v>
      </c>
      <c r="M39" s="42">
        <f>(J39)/G39</f>
        <v>0.96034297998740814</v>
      </c>
      <c r="N39" s="42">
        <f>(K39)/H39</f>
        <v>0.96097073717059633</v>
      </c>
      <c r="O39" s="24">
        <f>F39-I39</f>
        <v>207705.15500000026</v>
      </c>
      <c r="P39" s="24">
        <f t="shared" si="1"/>
        <v>281400.98500000034</v>
      </c>
    </row>
    <row r="40" spans="1:19" x14ac:dyDescent="0.2">
      <c r="A40" s="25" t="s">
        <v>27</v>
      </c>
      <c r="B40" s="26" t="s">
        <v>70</v>
      </c>
      <c r="C40" s="27">
        <v>2100000</v>
      </c>
      <c r="D40" s="27">
        <v>899704</v>
      </c>
      <c r="E40" s="27">
        <f t="shared" si="0"/>
        <v>2999704</v>
      </c>
      <c r="F40" s="27">
        <v>2630528</v>
      </c>
      <c r="G40" s="27">
        <v>869472</v>
      </c>
      <c r="H40" s="27">
        <v>3500000</v>
      </c>
      <c r="I40" s="27">
        <v>2310712.3450000002</v>
      </c>
      <c r="J40" s="27">
        <v>1055879.9100000001</v>
      </c>
      <c r="K40" s="69">
        <v>3366592.2550000004</v>
      </c>
      <c r="L40" s="29">
        <f>(I40)/F40</f>
        <v>0.87842149750924536</v>
      </c>
      <c r="M40" s="29">
        <f>(J40)/G40</f>
        <v>1.2143920793309044</v>
      </c>
      <c r="N40" s="29">
        <f>(K40)/H40</f>
        <v>0.96188350142857149</v>
      </c>
      <c r="O40" s="31">
        <f>F40-I40</f>
        <v>319815.6549999998</v>
      </c>
      <c r="P40" s="31">
        <f t="shared" si="1"/>
        <v>133407.74499999965</v>
      </c>
    </row>
    <row r="41" spans="1:19" x14ac:dyDescent="0.2">
      <c r="A41" s="25" t="s">
        <v>15</v>
      </c>
      <c r="B41" s="26" t="s">
        <v>71</v>
      </c>
      <c r="C41" s="27">
        <v>2000000</v>
      </c>
      <c r="D41" s="27">
        <v>999670.92405623116</v>
      </c>
      <c r="E41" s="27">
        <f t="shared" si="0"/>
        <v>2999670.924056231</v>
      </c>
      <c r="F41" s="27">
        <v>2721142</v>
      </c>
      <c r="G41" s="27">
        <v>988858</v>
      </c>
      <c r="H41" s="27">
        <v>3710000</v>
      </c>
      <c r="I41" s="27">
        <v>2833252.5</v>
      </c>
      <c r="J41" s="27">
        <v>728754.26</v>
      </c>
      <c r="K41" s="69">
        <v>3562006.76</v>
      </c>
      <c r="L41" s="29">
        <f>(I41)/F41</f>
        <v>1.0411997977319816</v>
      </c>
      <c r="M41" s="29">
        <f>(J41)/G41</f>
        <v>0.73696552993453057</v>
      </c>
      <c r="N41" s="29">
        <f>(K41)/H41</f>
        <v>0.96010963881401612</v>
      </c>
      <c r="O41" s="31">
        <f>F41-I41</f>
        <v>-112110.5</v>
      </c>
      <c r="P41" s="31">
        <f t="shared" si="1"/>
        <v>147993.24000000022</v>
      </c>
    </row>
    <row r="42" spans="1:19" x14ac:dyDescent="0.2">
      <c r="A42" s="18">
        <v>19</v>
      </c>
      <c r="B42" s="19" t="s">
        <v>72</v>
      </c>
      <c r="C42" s="40">
        <f>+C43+C44+C45+C46</f>
        <v>9250000</v>
      </c>
      <c r="D42" s="40">
        <f>+D43+D44+D45+D46</f>
        <v>4278591.554960669</v>
      </c>
      <c r="E42" s="40">
        <f t="shared" si="0"/>
        <v>13528591.554960668</v>
      </c>
      <c r="F42" s="40">
        <v>15135696</v>
      </c>
      <c r="G42" s="40">
        <v>5394304</v>
      </c>
      <c r="H42" s="40">
        <v>20530000</v>
      </c>
      <c r="I42" s="41">
        <v>14914812.869999999</v>
      </c>
      <c r="J42" s="41">
        <v>5394322.9199999999</v>
      </c>
      <c r="K42" s="45">
        <v>20309135.789999999</v>
      </c>
      <c r="L42" s="42">
        <f>(I42)/F42</f>
        <v>0.98540647684784366</v>
      </c>
      <c r="M42" s="42">
        <f>(J42)/G42</f>
        <v>1.0000035074033646</v>
      </c>
      <c r="N42" s="42">
        <f>(K42)/H42</f>
        <v>0.98924187968826105</v>
      </c>
      <c r="O42" s="24">
        <f>F42-I42</f>
        <v>220883.13000000082</v>
      </c>
      <c r="P42" s="24">
        <f t="shared" si="1"/>
        <v>220864.21000000089</v>
      </c>
    </row>
    <row r="43" spans="1:19" x14ac:dyDescent="0.2">
      <c r="A43" s="25" t="s">
        <v>47</v>
      </c>
      <c r="B43" s="26" t="s">
        <v>73</v>
      </c>
      <c r="C43" s="27">
        <v>100000</v>
      </c>
      <c r="D43" s="27">
        <v>49983.546202811558</v>
      </c>
      <c r="E43" s="27">
        <v>149984</v>
      </c>
      <c r="F43" s="27">
        <v>38000</v>
      </c>
      <c r="G43" s="27">
        <v>50000</v>
      </c>
      <c r="H43" s="27">
        <v>88000</v>
      </c>
      <c r="I43" s="27">
        <v>57531.039999999994</v>
      </c>
      <c r="J43" s="27">
        <v>0</v>
      </c>
      <c r="K43" s="69">
        <v>57531.039999999994</v>
      </c>
      <c r="L43" s="29">
        <f>(I43)/F43</f>
        <v>1.513974736842105</v>
      </c>
      <c r="M43" s="29">
        <f>(J43)/G43</f>
        <v>0</v>
      </c>
      <c r="N43" s="29">
        <f>(K43)/H43</f>
        <v>0.65376181818181811</v>
      </c>
      <c r="O43" s="31">
        <f>F43-I43</f>
        <v>-19531.039999999994</v>
      </c>
      <c r="P43" s="31">
        <f t="shared" si="1"/>
        <v>30468.960000000006</v>
      </c>
    </row>
    <row r="44" spans="1:19" x14ac:dyDescent="0.2">
      <c r="A44" s="25" t="s">
        <v>74</v>
      </c>
      <c r="B44" s="26" t="s">
        <v>75</v>
      </c>
      <c r="C44" s="27">
        <v>7700000</v>
      </c>
      <c r="D44" s="27">
        <v>3498848.2341968091</v>
      </c>
      <c r="E44" s="27">
        <v>11198848</v>
      </c>
      <c r="F44" s="27">
        <v>13412696</v>
      </c>
      <c r="G44" s="27">
        <v>2794304</v>
      </c>
      <c r="H44" s="27">
        <v>16207000</v>
      </c>
      <c r="I44" s="27">
        <v>13218719.779999999</v>
      </c>
      <c r="J44" s="27">
        <v>3356405.2</v>
      </c>
      <c r="K44" s="69">
        <v>16575124.98</v>
      </c>
      <c r="L44" s="29">
        <f>(I44)/F44</f>
        <v>0.98553786501982887</v>
      </c>
      <c r="M44" s="29">
        <f>(J44)/G44</f>
        <v>1.201159644763061</v>
      </c>
      <c r="N44" s="29">
        <f>(K44)/H44</f>
        <v>1.0227139495279818</v>
      </c>
      <c r="O44" s="31">
        <f>F44-I44</f>
        <v>193976.22000000067</v>
      </c>
      <c r="P44" s="31">
        <f t="shared" si="1"/>
        <v>-368124.98000000045</v>
      </c>
    </row>
    <row r="45" spans="1:19" x14ac:dyDescent="0.2">
      <c r="A45" s="25" t="s">
        <v>76</v>
      </c>
      <c r="B45" s="26" t="s">
        <v>77</v>
      </c>
      <c r="C45" s="27">
        <v>150000</v>
      </c>
      <c r="D45" s="27">
        <v>49983.546202811558</v>
      </c>
      <c r="E45" s="27">
        <v>199984</v>
      </c>
      <c r="F45" s="27">
        <v>200000</v>
      </c>
      <c r="G45" s="27">
        <v>200000</v>
      </c>
      <c r="H45" s="27">
        <v>400000</v>
      </c>
      <c r="I45" s="27">
        <v>170431.39</v>
      </c>
      <c r="J45" s="27">
        <v>0</v>
      </c>
      <c r="K45" s="69">
        <v>170431.39</v>
      </c>
      <c r="L45" s="29">
        <f>(I45)/F45</f>
        <v>0.85215695000000002</v>
      </c>
      <c r="M45" s="29">
        <f>(J45)/G45</f>
        <v>0</v>
      </c>
      <c r="N45" s="29">
        <f>(K45)/H45</f>
        <v>0.42607847500000001</v>
      </c>
      <c r="O45" s="31">
        <f>F45-I45</f>
        <v>29568.609999999986</v>
      </c>
      <c r="P45" s="31">
        <f t="shared" si="1"/>
        <v>229568.61</v>
      </c>
    </row>
    <row r="46" spans="1:19" x14ac:dyDescent="0.2">
      <c r="A46" s="25" t="s">
        <v>65</v>
      </c>
      <c r="B46" s="26" t="s">
        <v>78</v>
      </c>
      <c r="C46" s="27">
        <v>1300000</v>
      </c>
      <c r="D46" s="27">
        <v>679776.22835823731</v>
      </c>
      <c r="E46" s="27">
        <v>1979776</v>
      </c>
      <c r="F46" s="27">
        <v>1485000</v>
      </c>
      <c r="G46" s="27">
        <v>2350000</v>
      </c>
      <c r="H46" s="27">
        <v>3835000</v>
      </c>
      <c r="I46" s="27">
        <v>1468130.6600000001</v>
      </c>
      <c r="J46" s="27">
        <v>2037917.7200000002</v>
      </c>
      <c r="K46" s="69">
        <v>3506048.3800000004</v>
      </c>
      <c r="L46" s="29">
        <f>(I46)/F46</f>
        <v>0.98864017508417523</v>
      </c>
      <c r="M46" s="29">
        <f>(J46)/G46</f>
        <v>0.86719902978723418</v>
      </c>
      <c r="N46" s="29">
        <f>(K46)/H46</f>
        <v>0.91422382790091272</v>
      </c>
      <c r="O46" s="31">
        <f>F46-I46</f>
        <v>16869.339999999851</v>
      </c>
      <c r="P46" s="31">
        <f t="shared" si="1"/>
        <v>328951.61999999965</v>
      </c>
    </row>
    <row r="47" spans="1:19" x14ac:dyDescent="0.2">
      <c r="A47" s="18">
        <v>20</v>
      </c>
      <c r="B47" s="19" t="s">
        <v>79</v>
      </c>
      <c r="C47" s="40">
        <v>20258</v>
      </c>
      <c r="D47" s="40">
        <v>20251.333579531132</v>
      </c>
      <c r="E47" s="40">
        <f t="shared" si="0"/>
        <v>40509.333579531129</v>
      </c>
      <c r="F47" s="40">
        <v>61978</v>
      </c>
      <c r="G47" s="40">
        <v>345381</v>
      </c>
      <c r="H47" s="40">
        <v>407359</v>
      </c>
      <c r="I47" s="40">
        <v>61977.979999999996</v>
      </c>
      <c r="J47" s="40">
        <v>331859.06</v>
      </c>
      <c r="K47" s="62">
        <v>393837.04</v>
      </c>
      <c r="L47" s="42">
        <f>(I47)/F47</f>
        <v>0.99999967730485007</v>
      </c>
      <c r="M47" s="42">
        <f>(J47)/G47</f>
        <v>0.96084920710751309</v>
      </c>
      <c r="N47" s="42">
        <f>(K47)/H47</f>
        <v>0.96680579046983117</v>
      </c>
      <c r="O47" s="24">
        <f>F47-I47</f>
        <v>2.0000000004074536E-2</v>
      </c>
      <c r="P47" s="24">
        <f t="shared" si="1"/>
        <v>13521.960000000021</v>
      </c>
    </row>
    <row r="48" spans="1:19" x14ac:dyDescent="0.2">
      <c r="A48" s="72"/>
      <c r="B48" s="73" t="s">
        <v>1</v>
      </c>
      <c r="C48" s="74">
        <f>+C42+C47+C39+C38+C35+C34+C33+C28+C24+C23+C11+C10+C5</f>
        <v>140020258</v>
      </c>
      <c r="D48" s="74">
        <f>+D42+D47+D39+D38+D35+D34+D33+D28+D24+D23+D11+D10+D5</f>
        <v>61540000.249604799</v>
      </c>
      <c r="E48" s="74">
        <f t="shared" si="0"/>
        <v>201560258.24960479</v>
      </c>
      <c r="F48" s="74">
        <v>186574879</v>
      </c>
      <c r="G48" s="75">
        <v>61779742</v>
      </c>
      <c r="H48" s="75">
        <v>248354621</v>
      </c>
      <c r="I48" s="76">
        <v>182804899.82600001</v>
      </c>
      <c r="J48" s="76">
        <v>47429799.99000001</v>
      </c>
      <c r="K48" s="45">
        <v>230234699.81600001</v>
      </c>
      <c r="L48" s="77">
        <f>(I48)/F48</f>
        <v>0.97979374718501089</v>
      </c>
      <c r="M48" s="77">
        <f>(J48)/G48</f>
        <v>0.76772415122743654</v>
      </c>
      <c r="N48" s="77">
        <f>(K48)/H48</f>
        <v>0.92704012870370556</v>
      </c>
      <c r="O48" s="75">
        <f>F48-I48</f>
        <v>3769979.173999995</v>
      </c>
      <c r="P48" s="75">
        <f t="shared" si="1"/>
        <v>18119921.183999985</v>
      </c>
    </row>
    <row r="49" spans="2:16" x14ac:dyDescent="0.2">
      <c r="D49" s="84"/>
    </row>
    <row r="50" spans="2:16" x14ac:dyDescent="0.2">
      <c r="D50" s="17"/>
      <c r="I50" s="17"/>
      <c r="J50" s="32"/>
    </row>
    <row r="51" spans="2:16" x14ac:dyDescent="0.2">
      <c r="C51" s="17"/>
      <c r="D51" s="17"/>
      <c r="G51" s="17"/>
      <c r="M51" s="17"/>
      <c r="N51" s="17"/>
    </row>
    <row r="52" spans="2:16" x14ac:dyDescent="0.2">
      <c r="B52" s="17"/>
      <c r="E52" s="17"/>
      <c r="I52" s="17"/>
      <c r="N52" s="17"/>
    </row>
    <row r="53" spans="2:16" x14ac:dyDescent="0.2">
      <c r="F53" s="33"/>
      <c r="G53" s="17"/>
      <c r="H53" s="32"/>
    </row>
    <row r="54" spans="2:16" x14ac:dyDescent="0.2">
      <c r="F54" s="33"/>
      <c r="G54" s="17"/>
      <c r="H54" s="32"/>
      <c r="M54" s="17"/>
      <c r="O54" s="33"/>
      <c r="P54" s="33"/>
    </row>
    <row r="55" spans="2:16" x14ac:dyDescent="0.2">
      <c r="C55" s="17"/>
      <c r="D55" s="17"/>
      <c r="H55" s="32"/>
      <c r="M55" s="17"/>
      <c r="O55" s="33"/>
      <c r="P55" s="33"/>
    </row>
    <row r="56" spans="2:16" x14ac:dyDescent="0.2">
      <c r="B56" s="17"/>
      <c r="C56" s="17"/>
      <c r="D56" s="17"/>
      <c r="E56" s="17"/>
      <c r="H56" s="32"/>
      <c r="O56" s="33"/>
      <c r="P56" s="33"/>
    </row>
    <row r="57" spans="2:16" x14ac:dyDescent="0.2">
      <c r="B57" s="17"/>
      <c r="E57" s="17"/>
      <c r="H57" s="32"/>
      <c r="O57" s="33"/>
      <c r="P57" s="33"/>
    </row>
    <row r="58" spans="2:16" x14ac:dyDescent="0.2">
      <c r="H58" s="32"/>
    </row>
    <row r="59" spans="2:16" x14ac:dyDescent="0.2">
      <c r="H59" s="32"/>
    </row>
    <row r="60" spans="2:16" x14ac:dyDescent="0.2">
      <c r="H60" s="32"/>
      <c r="J60" s="17"/>
    </row>
    <row r="61" spans="2:16" x14ac:dyDescent="0.2">
      <c r="H61" s="32"/>
      <c r="J61" s="17"/>
    </row>
    <row r="62" spans="2:16" x14ac:dyDescent="0.2">
      <c r="H62" s="32"/>
      <c r="J62" s="17"/>
    </row>
    <row r="63" spans="2:16" x14ac:dyDescent="0.2">
      <c r="F63" s="17"/>
      <c r="G63" s="17"/>
      <c r="H63" s="32"/>
      <c r="J63" s="17"/>
    </row>
    <row r="64" spans="2:16" x14ac:dyDescent="0.2">
      <c r="C64" s="1"/>
      <c r="D64" s="1"/>
      <c r="J64" s="17"/>
    </row>
    <row r="65" spans="2:10" x14ac:dyDescent="0.2">
      <c r="B65" s="1"/>
      <c r="C65" s="1"/>
      <c r="D65" s="1"/>
      <c r="E65" s="1"/>
      <c r="F65" s="1"/>
      <c r="G65" s="1"/>
      <c r="J65" s="17"/>
    </row>
    <row r="66" spans="2:10" x14ac:dyDescent="0.2">
      <c r="B66" s="1"/>
      <c r="C66" s="1"/>
      <c r="D66" s="1"/>
      <c r="E66" s="1"/>
      <c r="F66" s="32"/>
      <c r="G66" s="32"/>
      <c r="J66" s="17"/>
    </row>
    <row r="67" spans="2:10" x14ac:dyDescent="0.2">
      <c r="B67" s="1"/>
      <c r="C67" s="1"/>
      <c r="D67" s="1"/>
      <c r="E67" s="1"/>
      <c r="F67" s="32"/>
      <c r="G67" s="32"/>
    </row>
    <row r="68" spans="2:10" x14ac:dyDescent="0.2">
      <c r="B68" s="1"/>
      <c r="E68" s="1"/>
      <c r="F68" s="32"/>
      <c r="G68" s="32"/>
      <c r="H68" s="32"/>
    </row>
  </sheetData>
  <mergeCells count="6">
    <mergeCell ref="O2:O4"/>
    <mergeCell ref="P2:P4"/>
    <mergeCell ref="I2:N3"/>
    <mergeCell ref="B2:B3"/>
    <mergeCell ref="F2:H3"/>
    <mergeCell ref="C2:E3"/>
  </mergeCells>
  <pageMargins left="0.11811023622047245" right="0.11811023622047245" top="0.74803149606299213" bottom="0.74803149606299213" header="0.31496062992125984" footer="0.31496062992125984"/>
  <pageSetup paperSize="8" scale="85" orientation="landscape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JESÚS ÁNGEL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Pascual Pérez</dc:creator>
  <cp:lastModifiedBy>Eduardo Pascual Pérez</cp:lastModifiedBy>
  <dcterms:created xsi:type="dcterms:W3CDTF">2025-11-12T06:36:04Z</dcterms:created>
  <dcterms:modified xsi:type="dcterms:W3CDTF">2025-11-12T08:07:14Z</dcterms:modified>
</cp:coreProperties>
</file>