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Cereza 24_26" sheetId="4" r:id="rId1"/>
    <sheet name="Cereza 26_28" sheetId="5" r:id="rId2"/>
    <sheet name="Cereza 28_30" sheetId="6" r:id="rId3"/>
    <sheet name="Cereza 30+" sheetId="7" r:id="rId4"/>
  </sheets>
  <externalReferences>
    <externalReference r:id="rId5"/>
  </externalReferences>
  <definedNames>
    <definedName name="_xlnm.Print_Area" localSheetId="0">'Cereza 24_26'!$A$1:$N$69</definedName>
    <definedName name="_xlnm.Print_Area" localSheetId="1">'Cereza 26_28'!$A$1:$N$68</definedName>
    <definedName name="_xlnm.Print_Area" localSheetId="2">'Cereza 28_30'!$A$1:$N$68</definedName>
    <definedName name="_xlnm.Print_Area" localSheetId="3">'Cereza 30+'!$A$1:$N$68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AD59" i="7" s="1"/>
  <c r="D36" i="7"/>
  <c r="AD38" i="7" s="1"/>
  <c r="F36" i="6"/>
  <c r="D36" i="6"/>
  <c r="AD38" i="6" s="1"/>
  <c r="F36" i="5"/>
  <c r="AD59" i="5" s="1"/>
  <c r="D36" i="5"/>
  <c r="AD38" i="5" s="1"/>
  <c r="AD59" i="6"/>
  <c r="AD38" i="4"/>
  <c r="F36" i="4"/>
  <c r="AD59" i="4" s="1"/>
  <c r="E36" i="4"/>
  <c r="D36" i="4"/>
  <c r="F35" i="7" l="1"/>
  <c r="AC59" i="7" s="1"/>
  <c r="D35" i="7"/>
  <c r="AC38" i="7" s="1"/>
  <c r="F35" i="6"/>
  <c r="AC59" i="6" s="1"/>
  <c r="D35" i="6"/>
  <c r="AC38" i="6" s="1"/>
  <c r="F35" i="5"/>
  <c r="AC59" i="5" s="1"/>
  <c r="D35" i="5"/>
  <c r="AC38" i="5" s="1"/>
  <c r="F35" i="4"/>
  <c r="AC59" i="4" s="1"/>
  <c r="E35" i="4"/>
  <c r="D35" i="4"/>
  <c r="AC38" i="4" s="1"/>
  <c r="E34" i="4" l="1"/>
  <c r="D34" i="5" l="1"/>
  <c r="AB38" i="5" s="1"/>
  <c r="D34" i="4"/>
  <c r="AB38" i="4" s="1"/>
  <c r="F34" i="5" l="1"/>
  <c r="AB59" i="5" s="1"/>
  <c r="F33" i="5"/>
  <c r="D33" i="5"/>
  <c r="F34" i="7"/>
  <c r="AB59" i="7" s="1"/>
  <c r="D34" i="7"/>
  <c r="AB38" i="7" s="1"/>
  <c r="F34" i="6" l="1"/>
  <c r="AB59" i="6" s="1"/>
  <c r="D34" i="6"/>
  <c r="AB38" i="6" s="1"/>
  <c r="F34" i="4" l="1"/>
  <c r="AB59" i="4" s="1"/>
  <c r="F33" i="7" l="1"/>
  <c r="AA59" i="7" s="1"/>
  <c r="D33" i="7"/>
  <c r="AA38" i="7" s="1"/>
  <c r="F33" i="6"/>
  <c r="AA59" i="6" s="1"/>
  <c r="D33" i="6"/>
  <c r="AA38" i="6" s="1"/>
  <c r="AA38" i="5"/>
  <c r="AA59" i="5"/>
  <c r="F33" i="4" l="1"/>
  <c r="AA59" i="4" s="1"/>
  <c r="D33" i="4"/>
  <c r="AA38" i="4" l="1"/>
  <c r="T72" i="4"/>
  <c r="F32" i="7"/>
  <c r="Z59" i="7" s="1"/>
  <c r="F32" i="6"/>
  <c r="Z59" i="6" s="1"/>
  <c r="F32" i="5"/>
  <c r="Z59" i="5" s="1"/>
  <c r="F32" i="4"/>
  <c r="Z59" i="4" s="1"/>
  <c r="F31" i="4" l="1"/>
  <c r="Y59" i="4" s="1"/>
  <c r="F31" i="5"/>
  <c r="Y59" i="5" s="1"/>
  <c r="F31" i="6"/>
  <c r="Y59" i="6" s="1"/>
  <c r="F31" i="7"/>
  <c r="Y59" i="7" s="1"/>
  <c r="F30" i="7" l="1"/>
  <c r="X59" i="7" s="1"/>
  <c r="F30" i="6"/>
  <c r="X59" i="6" s="1"/>
  <c r="F30" i="5"/>
  <c r="X59" i="5" s="1"/>
  <c r="T69" i="4"/>
  <c r="F30" i="4"/>
  <c r="X59" i="4" s="1"/>
  <c r="F29" i="7" l="1"/>
  <c r="W59" i="7" s="1"/>
  <c r="E29" i="7"/>
  <c r="D29" i="7"/>
  <c r="W38" i="7" s="1"/>
  <c r="W37" i="6"/>
  <c r="F29" i="6"/>
  <c r="W59" i="6" s="1"/>
  <c r="E29" i="6"/>
  <c r="D29" i="6"/>
  <c r="W38" i="6" s="1"/>
  <c r="F29" i="5"/>
  <c r="W59" i="5" s="1"/>
  <c r="E29" i="5"/>
  <c r="D29" i="5"/>
  <c r="W38" i="5" s="1"/>
  <c r="T70" i="4"/>
  <c r="T71" i="4"/>
  <c r="F29" i="4"/>
  <c r="W59" i="4" s="1"/>
  <c r="E29" i="4"/>
  <c r="D29" i="4"/>
  <c r="W38" i="4" s="1"/>
  <c r="U31" i="7" l="1"/>
  <c r="U30" i="7"/>
  <c r="U29" i="7"/>
  <c r="U58" i="6"/>
  <c r="V52" i="6"/>
  <c r="W52" i="6"/>
  <c r="X52" i="6"/>
  <c r="Y52" i="6"/>
  <c r="Z52" i="6"/>
  <c r="AA52" i="6"/>
  <c r="AB52" i="6"/>
  <c r="AC52" i="6"/>
  <c r="AD52" i="6"/>
  <c r="AE52" i="6"/>
  <c r="AF52" i="6"/>
  <c r="U52" i="6"/>
  <c r="V51" i="6"/>
  <c r="W51" i="6"/>
  <c r="X51" i="6"/>
  <c r="Y51" i="6"/>
  <c r="Z51" i="6"/>
  <c r="AA51" i="6"/>
  <c r="AB51" i="6"/>
  <c r="AC51" i="6"/>
  <c r="AD51" i="6"/>
  <c r="AE51" i="6"/>
  <c r="AF51" i="6"/>
  <c r="U51" i="6"/>
  <c r="V50" i="6"/>
  <c r="W50" i="6"/>
  <c r="X50" i="6"/>
  <c r="Y50" i="6"/>
  <c r="Z50" i="6"/>
  <c r="AA50" i="6"/>
  <c r="AB50" i="6"/>
  <c r="AC50" i="6"/>
  <c r="AD50" i="6"/>
  <c r="AE50" i="6"/>
  <c r="AF50" i="6"/>
  <c r="U50" i="6"/>
  <c r="AG31" i="5"/>
  <c r="U29" i="5"/>
  <c r="U30" i="5"/>
  <c r="V52" i="5"/>
  <c r="W52" i="5"/>
  <c r="X52" i="5"/>
  <c r="Y52" i="5"/>
  <c r="Z52" i="5"/>
  <c r="AA52" i="5"/>
  <c r="AB52" i="5"/>
  <c r="AC52" i="5"/>
  <c r="AD52" i="5"/>
  <c r="AE52" i="5"/>
  <c r="AF52" i="5"/>
  <c r="U52" i="5"/>
  <c r="V51" i="5"/>
  <c r="W51" i="5"/>
  <c r="X51" i="5"/>
  <c r="Y51" i="5"/>
  <c r="Z51" i="5"/>
  <c r="AA51" i="5"/>
  <c r="AB51" i="5"/>
  <c r="AC51" i="5"/>
  <c r="AD51" i="5"/>
  <c r="AE51" i="5"/>
  <c r="AF51" i="5"/>
  <c r="U51" i="5"/>
  <c r="V50" i="5"/>
  <c r="W50" i="5"/>
  <c r="X50" i="5"/>
  <c r="Y50" i="5"/>
  <c r="Z50" i="5"/>
  <c r="AA50" i="5"/>
  <c r="AB50" i="5"/>
  <c r="AC50" i="5"/>
  <c r="AD50" i="5"/>
  <c r="AE50" i="5"/>
  <c r="AF50" i="5"/>
  <c r="U50" i="5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8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F28" i="7" l="1"/>
  <c r="V59" i="7" s="1"/>
  <c r="E28" i="7"/>
  <c r="D28" i="7"/>
  <c r="V38" i="7" s="1"/>
  <c r="F28" i="6"/>
  <c r="V59" i="6" s="1"/>
  <c r="E28" i="6"/>
  <c r="D28" i="6"/>
  <c r="E28" i="5"/>
  <c r="D28" i="5"/>
  <c r="T66" i="5" s="1"/>
  <c r="F28" i="5"/>
  <c r="V59" i="5" s="1"/>
  <c r="E28" i="4"/>
  <c r="D28" i="4"/>
  <c r="V38" i="4" s="1"/>
  <c r="V31" i="4"/>
  <c r="U30" i="4"/>
  <c r="U29" i="4"/>
  <c r="V52" i="4"/>
  <c r="W52" i="4"/>
  <c r="X52" i="4"/>
  <c r="Y52" i="4"/>
  <c r="Z52" i="4"/>
  <c r="AA52" i="4"/>
  <c r="AB52" i="4"/>
  <c r="AC52" i="4"/>
  <c r="AD52" i="4"/>
  <c r="AE52" i="4"/>
  <c r="AF52" i="4"/>
  <c r="U52" i="4"/>
  <c r="V51" i="4"/>
  <c r="W51" i="4"/>
  <c r="X51" i="4"/>
  <c r="Y51" i="4"/>
  <c r="Z51" i="4"/>
  <c r="AA51" i="4"/>
  <c r="AB51" i="4"/>
  <c r="AC51" i="4"/>
  <c r="AD51" i="4"/>
  <c r="AE51" i="4"/>
  <c r="AF51" i="4"/>
  <c r="U51" i="4"/>
  <c r="V50" i="4"/>
  <c r="W50" i="4"/>
  <c r="X50" i="4"/>
  <c r="Y50" i="4"/>
  <c r="Z50" i="4"/>
  <c r="AA50" i="4"/>
  <c r="AB50" i="4"/>
  <c r="AC50" i="4"/>
  <c r="AD50" i="4"/>
  <c r="AE50" i="4"/>
  <c r="AF50" i="4"/>
  <c r="U50" i="4"/>
  <c r="V35" i="4"/>
  <c r="AG31" i="4"/>
  <c r="V30" i="4"/>
  <c r="V29" i="4"/>
  <c r="T66" i="6" l="1"/>
  <c r="V38" i="6"/>
  <c r="T67" i="4"/>
  <c r="V38" i="5"/>
  <c r="T66" i="7"/>
  <c r="T58" i="7"/>
  <c r="AF52" i="7"/>
  <c r="AF58" i="7" s="1"/>
  <c r="AE52" i="7"/>
  <c r="AE58" i="7" s="1"/>
  <c r="AD52" i="7"/>
  <c r="AD58" i="7" s="1"/>
  <c r="AC52" i="7"/>
  <c r="AC58" i="7" s="1"/>
  <c r="AB52" i="7"/>
  <c r="AB58" i="7" s="1"/>
  <c r="AA52" i="7"/>
  <c r="AA58" i="7" s="1"/>
  <c r="Z52" i="7"/>
  <c r="Z58" i="7" s="1"/>
  <c r="Y52" i="7"/>
  <c r="Y58" i="7" s="1"/>
  <c r="X52" i="7"/>
  <c r="X58" i="7" s="1"/>
  <c r="W52" i="7"/>
  <c r="W58" i="7" s="1"/>
  <c r="V52" i="7"/>
  <c r="V58" i="7" s="1"/>
  <c r="U52" i="7"/>
  <c r="AF51" i="7"/>
  <c r="AF57" i="7" s="1"/>
  <c r="AE51" i="7"/>
  <c r="AE57" i="7" s="1"/>
  <c r="AD51" i="7"/>
  <c r="AD57" i="7" s="1"/>
  <c r="AC51" i="7"/>
  <c r="AC57" i="7" s="1"/>
  <c r="AB51" i="7"/>
  <c r="AB57" i="7" s="1"/>
  <c r="AA51" i="7"/>
  <c r="AA57" i="7" s="1"/>
  <c r="Z51" i="7"/>
  <c r="Z57" i="7" s="1"/>
  <c r="Y51" i="7"/>
  <c r="Y57" i="7" s="1"/>
  <c r="X51" i="7"/>
  <c r="X57" i="7" s="1"/>
  <c r="W51" i="7"/>
  <c r="W57" i="7" s="1"/>
  <c r="V51" i="7"/>
  <c r="V57" i="7" s="1"/>
  <c r="U51" i="7"/>
  <c r="AF50" i="7"/>
  <c r="AF56" i="7" s="1"/>
  <c r="AE50" i="7"/>
  <c r="AE56" i="7" s="1"/>
  <c r="AD50" i="7"/>
  <c r="AD56" i="7" s="1"/>
  <c r="AC50" i="7"/>
  <c r="AC56" i="7" s="1"/>
  <c r="AB50" i="7"/>
  <c r="AB56" i="7" s="1"/>
  <c r="AA50" i="7"/>
  <c r="AA56" i="7" s="1"/>
  <c r="Z50" i="7"/>
  <c r="Z56" i="7" s="1"/>
  <c r="Y50" i="7"/>
  <c r="Y56" i="7" s="1"/>
  <c r="X50" i="7"/>
  <c r="X56" i="7" s="1"/>
  <c r="W50" i="7"/>
  <c r="W56" i="7" s="1"/>
  <c r="V50" i="7"/>
  <c r="V56" i="7" s="1"/>
  <c r="U50" i="7"/>
  <c r="AG49" i="7"/>
  <c r="AG48" i="7"/>
  <c r="AG47" i="7"/>
  <c r="AG46" i="7"/>
  <c r="AG45" i="7"/>
  <c r="AG44" i="7"/>
  <c r="T37" i="7"/>
  <c r="AF31" i="7"/>
  <c r="AE31" i="7"/>
  <c r="AD31" i="7"/>
  <c r="AD37" i="7" s="1"/>
  <c r="AC31" i="7"/>
  <c r="AC37" i="7" s="1"/>
  <c r="AB31" i="7"/>
  <c r="AB37" i="7" s="1"/>
  <c r="AA31" i="7"/>
  <c r="AA37" i="7" s="1"/>
  <c r="Z31" i="7"/>
  <c r="Z37" i="7" s="1"/>
  <c r="Y31" i="7"/>
  <c r="Y37" i="7" s="1"/>
  <c r="X31" i="7"/>
  <c r="X37" i="7" s="1"/>
  <c r="W31" i="7"/>
  <c r="W37" i="7" s="1"/>
  <c r="V31" i="7"/>
  <c r="V37" i="7" s="1"/>
  <c r="AG31" i="7"/>
  <c r="AF30" i="7"/>
  <c r="AE30" i="7"/>
  <c r="AD30" i="7"/>
  <c r="AD36" i="7" s="1"/>
  <c r="AC30" i="7"/>
  <c r="AC36" i="7" s="1"/>
  <c r="AB30" i="7"/>
  <c r="AB36" i="7" s="1"/>
  <c r="AA30" i="7"/>
  <c r="AA36" i="7" s="1"/>
  <c r="Z30" i="7"/>
  <c r="Z36" i="7" s="1"/>
  <c r="Y30" i="7"/>
  <c r="Y36" i="7" s="1"/>
  <c r="X30" i="7"/>
  <c r="X36" i="7" s="1"/>
  <c r="W30" i="7"/>
  <c r="W36" i="7" s="1"/>
  <c r="V30" i="7"/>
  <c r="V36" i="7" s="1"/>
  <c r="AF29" i="7"/>
  <c r="AE29" i="7"/>
  <c r="AD29" i="7"/>
  <c r="AD35" i="7" s="1"/>
  <c r="AC29" i="7"/>
  <c r="AC35" i="7" s="1"/>
  <c r="AB29" i="7"/>
  <c r="AB35" i="7" s="1"/>
  <c r="AA29" i="7"/>
  <c r="AA35" i="7" s="1"/>
  <c r="Z29" i="7"/>
  <c r="Z35" i="7" s="1"/>
  <c r="Y29" i="7"/>
  <c r="Y35" i="7" s="1"/>
  <c r="X29" i="7"/>
  <c r="X35" i="7" s="1"/>
  <c r="W29" i="7"/>
  <c r="W35" i="7" s="1"/>
  <c r="V29" i="7"/>
  <c r="V35" i="7" s="1"/>
  <c r="AG28" i="7"/>
  <c r="AG27" i="7"/>
  <c r="AG26" i="7"/>
  <c r="AG25" i="7"/>
  <c r="AG24" i="7"/>
  <c r="AG23" i="7"/>
  <c r="T58" i="6"/>
  <c r="AF58" i="6"/>
  <c r="AE58" i="6"/>
  <c r="AD58" i="6"/>
  <c r="AC58" i="6"/>
  <c r="AB58" i="6"/>
  <c r="AA58" i="6"/>
  <c r="Z58" i="6"/>
  <c r="Y58" i="6"/>
  <c r="X58" i="6"/>
  <c r="W58" i="6"/>
  <c r="V58" i="6"/>
  <c r="AF57" i="6"/>
  <c r="AE57" i="6"/>
  <c r="AD57" i="6"/>
  <c r="AC57" i="6"/>
  <c r="AB57" i="6"/>
  <c r="AA57" i="6"/>
  <c r="Z57" i="6"/>
  <c r="Y57" i="6"/>
  <c r="X57" i="6"/>
  <c r="W57" i="6"/>
  <c r="V57" i="6"/>
  <c r="AF56" i="6"/>
  <c r="AE56" i="6"/>
  <c r="AD56" i="6"/>
  <c r="AC56" i="6"/>
  <c r="AB56" i="6"/>
  <c r="AA56" i="6"/>
  <c r="Z56" i="6"/>
  <c r="Y56" i="6"/>
  <c r="X56" i="6"/>
  <c r="W56" i="6"/>
  <c r="V56" i="6"/>
  <c r="AG49" i="6"/>
  <c r="AG48" i="6"/>
  <c r="AG47" i="6"/>
  <c r="AG46" i="6"/>
  <c r="AG45" i="6"/>
  <c r="AG44" i="6"/>
  <c r="T37" i="6"/>
  <c r="AF31" i="6"/>
  <c r="AE31" i="6"/>
  <c r="AE37" i="6" s="1"/>
  <c r="AD31" i="6"/>
  <c r="AD37" i="6" s="1"/>
  <c r="AC31" i="6"/>
  <c r="AC37" i="6" s="1"/>
  <c r="AB31" i="6"/>
  <c r="AB37" i="6" s="1"/>
  <c r="AA31" i="6"/>
  <c r="AA37" i="6" s="1"/>
  <c r="Z31" i="6"/>
  <c r="Z37" i="6" s="1"/>
  <c r="Y31" i="6"/>
  <c r="Y37" i="6" s="1"/>
  <c r="X31" i="6"/>
  <c r="X37" i="6" s="1"/>
  <c r="W31" i="6"/>
  <c r="V31" i="6"/>
  <c r="V37" i="6" s="1"/>
  <c r="U31" i="6"/>
  <c r="AG31" i="6" s="1"/>
  <c r="AF30" i="6"/>
  <c r="AE30" i="6"/>
  <c r="AE36" i="6" s="1"/>
  <c r="AD30" i="6"/>
  <c r="AD36" i="6" s="1"/>
  <c r="AC30" i="6"/>
  <c r="AC36" i="6" s="1"/>
  <c r="AB30" i="6"/>
  <c r="AB36" i="6" s="1"/>
  <c r="AA30" i="6"/>
  <c r="AA36" i="6" s="1"/>
  <c r="Z30" i="6"/>
  <c r="Z36" i="6" s="1"/>
  <c r="Y30" i="6"/>
  <c r="Y36" i="6" s="1"/>
  <c r="X30" i="6"/>
  <c r="X36" i="6" s="1"/>
  <c r="W30" i="6"/>
  <c r="W36" i="6" s="1"/>
  <c r="V30" i="6"/>
  <c r="V36" i="6" s="1"/>
  <c r="U30" i="6"/>
  <c r="AF29" i="6"/>
  <c r="AE29" i="6"/>
  <c r="AE35" i="6" s="1"/>
  <c r="AD29" i="6"/>
  <c r="AD35" i="6" s="1"/>
  <c r="AC29" i="6"/>
  <c r="AC35" i="6" s="1"/>
  <c r="AB29" i="6"/>
  <c r="AB35" i="6" s="1"/>
  <c r="AA29" i="6"/>
  <c r="AA35" i="6" s="1"/>
  <c r="Z29" i="6"/>
  <c r="Z35" i="6" s="1"/>
  <c r="Y29" i="6"/>
  <c r="Y35" i="6" s="1"/>
  <c r="X29" i="6"/>
  <c r="X35" i="6" s="1"/>
  <c r="W29" i="6"/>
  <c r="W35" i="6" s="1"/>
  <c r="V29" i="6"/>
  <c r="V35" i="6" s="1"/>
  <c r="U29" i="6"/>
  <c r="AG28" i="6"/>
  <c r="AG27" i="6"/>
  <c r="AG26" i="6"/>
  <c r="AG25" i="6"/>
  <c r="AG24" i="6"/>
  <c r="AG23" i="6"/>
  <c r="T58" i="5"/>
  <c r="AF58" i="5"/>
  <c r="AE58" i="5"/>
  <c r="AD58" i="5"/>
  <c r="AC58" i="5"/>
  <c r="AB58" i="5"/>
  <c r="AA58" i="5"/>
  <c r="Z58" i="5"/>
  <c r="Y58" i="5"/>
  <c r="X58" i="5"/>
  <c r="W58" i="5"/>
  <c r="V58" i="5"/>
  <c r="AF57" i="5"/>
  <c r="AE57" i="5"/>
  <c r="AD57" i="5"/>
  <c r="AC57" i="5"/>
  <c r="AB57" i="5"/>
  <c r="AA57" i="5"/>
  <c r="Z57" i="5"/>
  <c r="Y57" i="5"/>
  <c r="X57" i="5"/>
  <c r="W57" i="5"/>
  <c r="V57" i="5"/>
  <c r="AF56" i="5"/>
  <c r="AE56" i="5"/>
  <c r="AD56" i="5"/>
  <c r="AC56" i="5"/>
  <c r="AB56" i="5"/>
  <c r="AA56" i="5"/>
  <c r="Z56" i="5"/>
  <c r="Y56" i="5"/>
  <c r="X56" i="5"/>
  <c r="W56" i="5"/>
  <c r="V56" i="5"/>
  <c r="AG49" i="5"/>
  <c r="AG48" i="5"/>
  <c r="AG47" i="5"/>
  <c r="AG46" i="5"/>
  <c r="AG45" i="5"/>
  <c r="AG44" i="5"/>
  <c r="T37" i="5"/>
  <c r="AE31" i="5"/>
  <c r="AE37" i="5" s="1"/>
  <c r="AD31" i="5"/>
  <c r="AD37" i="5" s="1"/>
  <c r="AC31" i="5"/>
  <c r="AC37" i="5" s="1"/>
  <c r="AB31" i="5"/>
  <c r="AB37" i="5" s="1"/>
  <c r="AA31" i="5"/>
  <c r="AA37" i="5" s="1"/>
  <c r="Z31" i="5"/>
  <c r="Z37" i="5" s="1"/>
  <c r="Y31" i="5"/>
  <c r="Y37" i="5" s="1"/>
  <c r="X31" i="5"/>
  <c r="X37" i="5" s="1"/>
  <c r="W31" i="5"/>
  <c r="W37" i="5" s="1"/>
  <c r="V31" i="5"/>
  <c r="V37" i="5" s="1"/>
  <c r="AF30" i="5"/>
  <c r="AE30" i="5"/>
  <c r="AE36" i="5" s="1"/>
  <c r="AD30" i="5"/>
  <c r="AD36" i="5" s="1"/>
  <c r="AC30" i="5"/>
  <c r="AC36" i="5" s="1"/>
  <c r="AB30" i="5"/>
  <c r="AB36" i="5" s="1"/>
  <c r="AA30" i="5"/>
  <c r="AA36" i="5" s="1"/>
  <c r="Z30" i="5"/>
  <c r="Z36" i="5" s="1"/>
  <c r="Y30" i="5"/>
  <c r="Y36" i="5" s="1"/>
  <c r="X30" i="5"/>
  <c r="X36" i="5" s="1"/>
  <c r="W30" i="5"/>
  <c r="W36" i="5" s="1"/>
  <c r="V30" i="5"/>
  <c r="V36" i="5" s="1"/>
  <c r="AF29" i="5"/>
  <c r="AE29" i="5"/>
  <c r="AE35" i="5" s="1"/>
  <c r="AD29" i="5"/>
  <c r="AD35" i="5" s="1"/>
  <c r="AC29" i="5"/>
  <c r="AC35" i="5" s="1"/>
  <c r="AB29" i="5"/>
  <c r="AB35" i="5" s="1"/>
  <c r="AA29" i="5"/>
  <c r="AA35" i="5" s="1"/>
  <c r="Z29" i="5"/>
  <c r="Z35" i="5" s="1"/>
  <c r="Y29" i="5"/>
  <c r="Y35" i="5" s="1"/>
  <c r="X29" i="5"/>
  <c r="X35" i="5" s="1"/>
  <c r="W29" i="5"/>
  <c r="W35" i="5" s="1"/>
  <c r="V29" i="5"/>
  <c r="V35" i="5" s="1"/>
  <c r="AG28" i="5"/>
  <c r="AG27" i="5"/>
  <c r="AG26" i="5"/>
  <c r="AG25" i="5"/>
  <c r="AG24" i="5"/>
  <c r="AG23" i="5"/>
  <c r="AG50" i="5" l="1"/>
  <c r="AG51" i="5"/>
  <c r="AG52" i="5"/>
  <c r="AG50" i="6"/>
  <c r="AG51" i="6"/>
  <c r="AG52" i="6"/>
  <c r="AG50" i="7"/>
  <c r="AG51" i="7"/>
  <c r="AG52" i="7"/>
  <c r="AG29" i="7"/>
  <c r="AG30" i="7"/>
  <c r="U56" i="7"/>
  <c r="U57" i="7"/>
  <c r="U58" i="7"/>
  <c r="AG29" i="6"/>
  <c r="AG30" i="6"/>
  <c r="U56" i="6"/>
  <c r="U57" i="6"/>
  <c r="AG29" i="5"/>
  <c r="AG30" i="5"/>
  <c r="U56" i="5"/>
  <c r="U57" i="5"/>
  <c r="U58" i="5"/>
  <c r="V56" i="4"/>
  <c r="U56" i="4"/>
  <c r="W56" i="4"/>
  <c r="X56" i="4"/>
  <c r="AB56" i="4"/>
  <c r="AC56" i="4"/>
  <c r="AD56" i="4"/>
  <c r="AE56" i="4"/>
  <c r="AF56" i="4"/>
  <c r="AE31" i="4" l="1"/>
  <c r="AE37" i="4" s="1"/>
  <c r="AD31" i="4"/>
  <c r="AD37" i="4" s="1"/>
  <c r="AC31" i="4"/>
  <c r="AC37" i="4" s="1"/>
  <c r="AB31" i="4"/>
  <c r="AB37" i="4" s="1"/>
  <c r="AA31" i="4"/>
  <c r="AA37" i="4" s="1"/>
  <c r="Z31" i="4"/>
  <c r="Z37" i="4" s="1"/>
  <c r="Y31" i="4"/>
  <c r="X31" i="4"/>
  <c r="X37" i="4" s="1"/>
  <c r="W31" i="4"/>
  <c r="W37" i="4" s="1"/>
  <c r="V37" i="4"/>
  <c r="AF30" i="4"/>
  <c r="AE30" i="4"/>
  <c r="AE36" i="4" s="1"/>
  <c r="AD30" i="4"/>
  <c r="AD36" i="4" s="1"/>
  <c r="AC30" i="4"/>
  <c r="AC36" i="4" s="1"/>
  <c r="AB30" i="4"/>
  <c r="AB36" i="4" s="1"/>
  <c r="AA30" i="4"/>
  <c r="AA36" i="4" s="1"/>
  <c r="Z30" i="4"/>
  <c r="Z36" i="4" s="1"/>
  <c r="Y30" i="4"/>
  <c r="X30" i="4"/>
  <c r="X36" i="4" s="1"/>
  <c r="W30" i="4"/>
  <c r="W36" i="4" s="1"/>
  <c r="V36" i="4"/>
  <c r="AF29" i="4"/>
  <c r="AE29" i="4"/>
  <c r="AE35" i="4" s="1"/>
  <c r="AD29" i="4"/>
  <c r="AD35" i="4" s="1"/>
  <c r="AC29" i="4"/>
  <c r="AC35" i="4" s="1"/>
  <c r="AB29" i="4"/>
  <c r="AB35" i="4" s="1"/>
  <c r="AA29" i="4"/>
  <c r="AA35" i="4" s="1"/>
  <c r="Z29" i="4"/>
  <c r="Z35" i="4" s="1"/>
  <c r="Y29" i="4"/>
  <c r="X29" i="4"/>
  <c r="X35" i="4" s="1"/>
  <c r="W29" i="4"/>
  <c r="W35" i="4" s="1"/>
  <c r="T58" i="4" l="1"/>
  <c r="AF58" i="4"/>
  <c r="AE58" i="4"/>
  <c r="AD58" i="4"/>
  <c r="AC58" i="4"/>
  <c r="AB58" i="4"/>
  <c r="AA58" i="4"/>
  <c r="Z58" i="4"/>
  <c r="Y58" i="4"/>
  <c r="X58" i="4"/>
  <c r="W58" i="4"/>
  <c r="V58" i="4"/>
  <c r="U58" i="4"/>
  <c r="AF57" i="4"/>
  <c r="AE57" i="4"/>
  <c r="AD57" i="4"/>
  <c r="AC57" i="4"/>
  <c r="AB57" i="4"/>
  <c r="AA57" i="4"/>
  <c r="Z57" i="4"/>
  <c r="Y57" i="4"/>
  <c r="X57" i="4"/>
  <c r="W57" i="4"/>
  <c r="V57" i="4"/>
  <c r="U57" i="4"/>
  <c r="AA56" i="4"/>
  <c r="Z56" i="4"/>
  <c r="Y56" i="4"/>
  <c r="AG49" i="4"/>
  <c r="AG48" i="4"/>
  <c r="AG47" i="4"/>
  <c r="AG46" i="4"/>
  <c r="AG45" i="4"/>
  <c r="AG44" i="4"/>
  <c r="T37" i="4"/>
  <c r="Y37" i="4"/>
  <c r="Y36" i="4"/>
  <c r="Y35" i="4"/>
  <c r="AG28" i="4"/>
  <c r="AG27" i="4"/>
  <c r="AG26" i="4"/>
  <c r="AG25" i="4"/>
  <c r="AG50" i="4" l="1"/>
  <c r="AG51" i="4"/>
  <c r="AG29" i="4"/>
  <c r="AG52" i="4"/>
  <c r="AG30" i="4"/>
</calcChain>
</file>

<file path=xl/sharedStrings.xml><?xml version="1.0" encoding="utf-8"?>
<sst xmlns="http://schemas.openxmlformats.org/spreadsheetml/2006/main" count="116" uniqueCount="35">
  <si>
    <t>Precio Percibido Agricultor</t>
  </si>
  <si>
    <t>Semana</t>
  </si>
  <si>
    <t>Coste Producción Medio</t>
  </si>
  <si>
    <t>TABLA PARA GRÁFICO DE RANGO</t>
  </si>
  <si>
    <t>Med.</t>
  </si>
  <si>
    <t>Precio Salida Almacén en origen</t>
  </si>
  <si>
    <t>Precio Pagado Consumidor</t>
  </si>
  <si>
    <t>(€/kg)</t>
  </si>
  <si>
    <t>Cereza para fresco 24 - 26 mm. Precios Percibidos Agricultor. €/kg</t>
  </si>
  <si>
    <t>Cereza para fresco. Precios Medios Pagados Consumidor €/kg (Medias ponderadas por cantidades en los distintos calibres)</t>
  </si>
  <si>
    <t>FRUTALES. Cereza para fresco 24 - 26 mm</t>
  </si>
  <si>
    <t>FRUTALES. Cereza para fresco 26 - 28 mm</t>
  </si>
  <si>
    <t>Cereza para fresco 26 - 28 mm. Precios Percibidos Agricultor. €/kg</t>
  </si>
  <si>
    <t>Calibre 26-28</t>
  </si>
  <si>
    <t>Calibre 24-26</t>
  </si>
  <si>
    <t>FRUTALES. Cereza para fresco 28 - 30 mm</t>
  </si>
  <si>
    <t>Cereza para fresco 28 - 30 mm. Precios Percibidos Agricultor. €/kg</t>
  </si>
  <si>
    <t>Calibre 28-30</t>
  </si>
  <si>
    <t>FRUTALES. Cereza para fresco 30+ mm</t>
  </si>
  <si>
    <t>Cereza para fresco 30+ mm. Precios Percibidos Agricultor. €/kg</t>
  </si>
  <si>
    <t>Calibre 30+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</si>
  <si>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</si>
  <si>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</si>
  <si>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El coste medio de producción de Cereza en La Rioja en el año 2019 se ha calculado en 112,34 €/100 kg para un rendimiento medio de 7.885 kg/ha.</t>
  </si>
  <si>
    <t>Máximo mensual entre 2015 y 2020</t>
  </si>
  <si>
    <t>Mínimo mensual entre 2015 y 2020</t>
  </si>
  <si>
    <t>Promedio 2015 - 2020</t>
  </si>
  <si>
    <t>Rango de precios 2015 - 2020</t>
  </si>
  <si>
    <t>INICIO DE CAMPAÑA 2021</t>
  </si>
  <si>
    <t>Año 2021</t>
  </si>
  <si>
    <t>FIN  DE CAMPAÑA 2021</t>
  </si>
  <si>
    <t>Durante esta campaña el precio percibido por el agricultor, se ha encontrado de media en un 25,3% por debajo de los costes de producción soportados.</t>
  </si>
  <si>
    <t>Durante esta campaña el precio percibido por el agricultor, se ha encontrado de media en un 25,4% por encima de los costes de producción soportados.</t>
  </si>
  <si>
    <t>Durante esta campaña el precio percibido por el agricultor, se ha encontrado de media en un 76% por encima de los costes de producción soportados.</t>
  </si>
  <si>
    <t>DDurante esta campaña el precio percibido por el agricultor, se ha encontrado de media en un 132,9%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</si>
</sst>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name val="Clan Offc Pro Medium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4" fontId="13" fillId="3" borderId="0" xfId="0" applyNumberFormat="1" applyFont="1" applyFill="1" applyBorder="1" applyAlignment="1">
      <alignment horizontal="right" indent="1"/>
    </xf>
    <xf numFmtId="0" fontId="14" fillId="0" borderId="0" xfId="0" applyFon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24_26'!$U$35:$AF$35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1.35</c:v>
                </c:pt>
                <c:pt idx="4">
                  <c:v>1.65</c:v>
                </c:pt>
                <c:pt idx="5">
                  <c:v>1.35</c:v>
                </c:pt>
                <c:pt idx="6">
                  <c:v>1.4</c:v>
                </c:pt>
                <c:pt idx="7">
                  <c:v>1.4</c:v>
                </c:pt>
                <c:pt idx="8">
                  <c:v>1.55</c:v>
                </c:pt>
                <c:pt idx="9">
                  <c:v>1.65</c:v>
                </c:pt>
                <c:pt idx="10">
                  <c:v>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24_26'!$U$36:$AF$36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0.9</c:v>
                </c:pt>
                <c:pt idx="4">
                  <c:v>1.35</c:v>
                </c:pt>
                <c:pt idx="5">
                  <c:v>0.45</c:v>
                </c:pt>
                <c:pt idx="6">
                  <c:v>0.7</c:v>
                </c:pt>
                <c:pt idx="7">
                  <c:v>0.77499999999999991</c:v>
                </c:pt>
                <c:pt idx="8">
                  <c:v>0.9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60256"/>
        <c:axId val="114966528"/>
      </c:areaChart>
      <c:lineChart>
        <c:grouping val="standard"/>
        <c:varyColors val="0"/>
        <c:ser>
          <c:idx val="2"/>
          <c:order val="2"/>
          <c:tx>
            <c:strRef>
              <c:f>'Cereza 24_26'!$T$37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24_26'!$U$37:$AF$37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1.125</c:v>
                </c:pt>
                <c:pt idx="4">
                  <c:v>1.5</c:v>
                </c:pt>
                <c:pt idx="5">
                  <c:v>0.97499999999999998</c:v>
                </c:pt>
                <c:pt idx="6">
                  <c:v>0.96874999999999989</c:v>
                </c:pt>
                <c:pt idx="7">
                  <c:v>1.0249999999999999</c:v>
                </c:pt>
                <c:pt idx="8">
                  <c:v>1.1166666666666667</c:v>
                </c:pt>
                <c:pt idx="9">
                  <c:v>1.2</c:v>
                </c:pt>
                <c:pt idx="10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24_26'!$U$38:$AF$38</c:f>
              <c:numCache>
                <c:formatCode>0.00</c:formatCode>
                <c:ptCount val="12"/>
                <c:pt idx="1">
                  <c:v>1.4</c:v>
                </c:pt>
                <c:pt idx="2">
                  <c:v>1.2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48"/>
        <c:axId val="114969984"/>
      </c:lineChart>
      <c:catAx>
        <c:axId val="1149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96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9665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960256"/>
        <c:crosses val="autoZero"/>
        <c:crossBetween val="midCat"/>
      </c:valAx>
      <c:catAx>
        <c:axId val="11496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969984"/>
        <c:crosses val="autoZero"/>
        <c:auto val="0"/>
        <c:lblAlgn val="ctr"/>
        <c:lblOffset val="100"/>
        <c:noMultiLvlLbl val="0"/>
      </c:catAx>
      <c:valAx>
        <c:axId val="1149699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96844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30+'!$U$35:$AF$35</c:f>
              <c:numCache>
                <c:formatCode>0.00</c:formatCode>
                <c:ptCount val="12"/>
                <c:pt idx="1">
                  <c:v>2.75</c:v>
                </c:pt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2.75</c:v>
                </c:pt>
                <c:pt idx="6">
                  <c:v>3.15</c:v>
                </c:pt>
                <c:pt idx="7">
                  <c:v>2.75</c:v>
                </c:pt>
                <c:pt idx="8">
                  <c:v>2.4000000000000004</c:v>
                </c:pt>
                <c:pt idx="9">
                  <c:v>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30+'!$U$36:$AF$36</c:f>
              <c:numCache>
                <c:formatCode>0.00</c:formatCode>
                <c:ptCount val="12"/>
                <c:pt idx="1">
                  <c:v>2.6</c:v>
                </c:pt>
                <c:pt idx="2">
                  <c:v>2.5</c:v>
                </c:pt>
                <c:pt idx="3">
                  <c:v>2.25</c:v>
                </c:pt>
                <c:pt idx="4">
                  <c:v>1.5</c:v>
                </c:pt>
                <c:pt idx="5">
                  <c:v>1.4</c:v>
                </c:pt>
                <c:pt idx="6">
                  <c:v>1.9</c:v>
                </c:pt>
                <c:pt idx="7">
                  <c:v>2.1</c:v>
                </c:pt>
                <c:pt idx="8">
                  <c:v>2.1</c:v>
                </c:pt>
                <c:pt idx="9">
                  <c:v>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91840"/>
        <c:axId val="119894016"/>
      </c:areaChart>
      <c:lineChart>
        <c:grouping val="standard"/>
        <c:varyColors val="0"/>
        <c:ser>
          <c:idx val="2"/>
          <c:order val="2"/>
          <c:tx>
            <c:strRef>
              <c:f>'Cereza 30+'!$T$37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30+'!$U$37:$AF$37</c:f>
              <c:numCache>
                <c:formatCode>0.00</c:formatCode>
                <c:ptCount val="12"/>
                <c:pt idx="1">
                  <c:v>2.6749999999999998</c:v>
                </c:pt>
                <c:pt idx="2">
                  <c:v>3.0500000000000003</c:v>
                </c:pt>
                <c:pt idx="3">
                  <c:v>2.9375</c:v>
                </c:pt>
                <c:pt idx="4">
                  <c:v>2.8312500000000003</c:v>
                </c:pt>
                <c:pt idx="5">
                  <c:v>2.2250000000000001</c:v>
                </c:pt>
                <c:pt idx="6">
                  <c:v>2.5500000000000003</c:v>
                </c:pt>
                <c:pt idx="7">
                  <c:v>2.4874999999999998</c:v>
                </c:pt>
                <c:pt idx="8">
                  <c:v>2.2166666666666668</c:v>
                </c:pt>
                <c:pt idx="9">
                  <c:v>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30+'!$U$38:$AF$38</c:f>
              <c:numCache>
                <c:formatCode>0.00</c:formatCode>
                <c:ptCount val="12"/>
                <c:pt idx="1">
                  <c:v>3.2</c:v>
                </c:pt>
                <c:pt idx="2">
                  <c:v>3</c:v>
                </c:pt>
                <c:pt idx="6">
                  <c:v>2.0499999999999998</c:v>
                </c:pt>
                <c:pt idx="7">
                  <c:v>2.25</c:v>
                </c:pt>
                <c:pt idx="8">
                  <c:v>2.6</c:v>
                </c:pt>
                <c:pt idx="9">
                  <c:v>2.65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95936"/>
        <c:axId val="119897472"/>
      </c:lineChart>
      <c:catAx>
        <c:axId val="1198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89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894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891840"/>
        <c:crosses val="autoZero"/>
        <c:crossBetween val="midCat"/>
      </c:valAx>
      <c:catAx>
        <c:axId val="11989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97472"/>
        <c:crosses val="autoZero"/>
        <c:auto val="0"/>
        <c:lblAlgn val="ctr"/>
        <c:lblOffset val="100"/>
        <c:noMultiLvlLbl val="0"/>
      </c:catAx>
      <c:valAx>
        <c:axId val="1198974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98959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30+'!$U$56:$AF$56</c:f>
              <c:numCache>
                <c:formatCode>0.00</c:formatCode>
                <c:ptCount val="12"/>
                <c:pt idx="0">
                  <c:v>3.75</c:v>
                </c:pt>
                <c:pt idx="1">
                  <c:v>4.2450000000000001</c:v>
                </c:pt>
                <c:pt idx="2">
                  <c:v>4.7374999999999998</c:v>
                </c:pt>
                <c:pt idx="3">
                  <c:v>4.0766666666666671</c:v>
                </c:pt>
                <c:pt idx="4">
                  <c:v>3.8600000000000003</c:v>
                </c:pt>
                <c:pt idx="5">
                  <c:v>3.62</c:v>
                </c:pt>
                <c:pt idx="6">
                  <c:v>3.5383333333333336</c:v>
                </c:pt>
                <c:pt idx="7">
                  <c:v>3.7191666666666667</c:v>
                </c:pt>
                <c:pt idx="8">
                  <c:v>3.7942307692307695</c:v>
                </c:pt>
                <c:pt idx="9">
                  <c:v>5.1566666666666672</c:v>
                </c:pt>
                <c:pt idx="10">
                  <c:v>4.1066666666666665</c:v>
                </c:pt>
                <c:pt idx="11">
                  <c:v>4.5472727272727269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3.1212499999999999</c:v>
                </c:pt>
                <c:pt idx="7">
                  <c:v>3.0166666666666671</c:v>
                </c:pt>
                <c:pt idx="8">
                  <c:v>3.4721428571428574</c:v>
                </c:pt>
                <c:pt idx="9">
                  <c:v>3.6022727272727271</c:v>
                </c:pt>
                <c:pt idx="10">
                  <c:v>3.9733333333333332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64032"/>
        <c:axId val="119965952"/>
      </c:areaChart>
      <c:lineChart>
        <c:grouping val="standard"/>
        <c:varyColors val="0"/>
        <c:ser>
          <c:idx val="2"/>
          <c:order val="2"/>
          <c:tx>
            <c:strRef>
              <c:f>'Cereza 30+'!$T$58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3.7601785714285714</c:v>
                </c:pt>
                <c:pt idx="2">
                  <c:v>4.0972693452380948</c:v>
                </c:pt>
                <c:pt idx="3">
                  <c:v>3.7265848214285722</c:v>
                </c:pt>
                <c:pt idx="4">
                  <c:v>3.6547420634920638</c:v>
                </c:pt>
                <c:pt idx="5">
                  <c:v>3.3303373015873019</c:v>
                </c:pt>
                <c:pt idx="6">
                  <c:v>3.2901140873015873</c:v>
                </c:pt>
                <c:pt idx="7">
                  <c:v>3.3957394688644693</c:v>
                </c:pt>
                <c:pt idx="8">
                  <c:v>3.6991529304029305</c:v>
                </c:pt>
                <c:pt idx="9">
                  <c:v>4.0626911976911977</c:v>
                </c:pt>
                <c:pt idx="10">
                  <c:v>4.0395555555555553</c:v>
                </c:pt>
                <c:pt idx="11">
                  <c:v>4.3086363636363636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30+'!$U$59:$AF$59</c:f>
              <c:numCache>
                <c:formatCode>0.00</c:formatCode>
                <c:ptCount val="12"/>
                <c:pt idx="1">
                  <c:v>6.99</c:v>
                </c:pt>
                <c:pt idx="2">
                  <c:v>5.95</c:v>
                </c:pt>
                <c:pt idx="3">
                  <c:v>5.74</c:v>
                </c:pt>
                <c:pt idx="4">
                  <c:v>5.41</c:v>
                </c:pt>
                <c:pt idx="5">
                  <c:v>6.19</c:v>
                </c:pt>
                <c:pt idx="6">
                  <c:v>6.25</c:v>
                </c:pt>
                <c:pt idx="7">
                  <c:v>6.03</c:v>
                </c:pt>
                <c:pt idx="8">
                  <c:v>6.05</c:v>
                </c:pt>
                <c:pt idx="9">
                  <c:v>5.2057822085889569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68128"/>
        <c:axId val="119969664"/>
      </c:lineChart>
      <c:catAx>
        <c:axId val="1199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9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96595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964032"/>
        <c:crosses val="autoZero"/>
        <c:crossBetween val="midCat"/>
      </c:valAx>
      <c:catAx>
        <c:axId val="11996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69664"/>
        <c:crosses val="autoZero"/>
        <c:auto val="0"/>
        <c:lblAlgn val="ctr"/>
        <c:lblOffset val="100"/>
        <c:noMultiLvlLbl val="0"/>
      </c:catAx>
      <c:valAx>
        <c:axId val="1199696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996812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30+'!$C$27:$C$38</c:f>
              <c:numCache>
                <c:formatCode>#,##0.00</c:formatCode>
                <c:ptCount val="12"/>
                <c:pt idx="1">
                  <c:v>1.1269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30+'!$D$6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30+'!$D$27:$D$38</c:f>
              <c:numCache>
                <c:formatCode>#,##0.00</c:formatCode>
                <c:ptCount val="12"/>
                <c:pt idx="1">
                  <c:v>3.2</c:v>
                </c:pt>
                <c:pt idx="2">
                  <c:v>3</c:v>
                </c:pt>
                <c:pt idx="6">
                  <c:v>2.0499999999999998</c:v>
                </c:pt>
                <c:pt idx="7">
                  <c:v>2.25</c:v>
                </c:pt>
                <c:pt idx="8">
                  <c:v>2.6</c:v>
                </c:pt>
                <c:pt idx="9">
                  <c:v>2.65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30+'!$F$6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30+'!$F$27:$F$38</c:f>
              <c:numCache>
                <c:formatCode>#,##0.00</c:formatCode>
                <c:ptCount val="12"/>
                <c:pt idx="1">
                  <c:v>6.99</c:v>
                </c:pt>
                <c:pt idx="2">
                  <c:v>5.95</c:v>
                </c:pt>
                <c:pt idx="3">
                  <c:v>5.74</c:v>
                </c:pt>
                <c:pt idx="4">
                  <c:v>5.41</c:v>
                </c:pt>
                <c:pt idx="5">
                  <c:v>6.19</c:v>
                </c:pt>
                <c:pt idx="6">
                  <c:v>6.25</c:v>
                </c:pt>
                <c:pt idx="7">
                  <c:v>6.03</c:v>
                </c:pt>
                <c:pt idx="8">
                  <c:v>6.05</c:v>
                </c:pt>
                <c:pt idx="9">
                  <c:v>5.2057822085889569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36768"/>
        <c:axId val="120338688"/>
      </c:lineChart>
      <c:catAx>
        <c:axId val="1203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20338688"/>
        <c:crosses val="autoZero"/>
        <c:auto val="1"/>
        <c:lblAlgn val="ctr"/>
        <c:lblOffset val="100"/>
        <c:noMultiLvlLbl val="0"/>
      </c:catAx>
      <c:valAx>
        <c:axId val="12033868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2033676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24_26'!$U$56:$AF$56</c:f>
              <c:numCache>
                <c:formatCode>0.00</c:formatCode>
                <c:ptCount val="12"/>
                <c:pt idx="0">
                  <c:v>3.75</c:v>
                </c:pt>
                <c:pt idx="1">
                  <c:v>4.2450000000000001</c:v>
                </c:pt>
                <c:pt idx="2">
                  <c:v>4.7374999999999998</c:v>
                </c:pt>
                <c:pt idx="3">
                  <c:v>4.9574999999999996</c:v>
                </c:pt>
                <c:pt idx="4">
                  <c:v>3.98</c:v>
                </c:pt>
                <c:pt idx="5">
                  <c:v>4.22</c:v>
                </c:pt>
                <c:pt idx="6">
                  <c:v>4.2699999999999996</c:v>
                </c:pt>
                <c:pt idx="7">
                  <c:v>4.0014285714285718</c:v>
                </c:pt>
                <c:pt idx="8">
                  <c:v>4.7257142857142869</c:v>
                </c:pt>
                <c:pt idx="9">
                  <c:v>5.1566666666666672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2.99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3.1212499999999999</c:v>
                </c:pt>
                <c:pt idx="7">
                  <c:v>3.0166666666666671</c:v>
                </c:pt>
                <c:pt idx="8">
                  <c:v>3.4721428571428574</c:v>
                </c:pt>
                <c:pt idx="9">
                  <c:v>3.6022727272727271</c:v>
                </c:pt>
                <c:pt idx="10">
                  <c:v>3.9733333333333332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35904"/>
        <c:axId val="118237824"/>
      </c:areaChart>
      <c:lineChart>
        <c:grouping val="standard"/>
        <c:varyColors val="0"/>
        <c:ser>
          <c:idx val="2"/>
          <c:order val="2"/>
          <c:tx>
            <c:strRef>
              <c:f>'Cereza 24_26'!$T$58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3.7601785714285714</c:v>
                </c:pt>
                <c:pt idx="2">
                  <c:v>4.0493154761904764</c:v>
                </c:pt>
                <c:pt idx="3">
                  <c:v>3.8089732142857144</c:v>
                </c:pt>
                <c:pt idx="4">
                  <c:v>3.7384391534391539</c:v>
                </c:pt>
                <c:pt idx="5">
                  <c:v>3.5883915343915347</c:v>
                </c:pt>
                <c:pt idx="6">
                  <c:v>3.5590504171754169</c:v>
                </c:pt>
                <c:pt idx="7">
                  <c:v>3.592397741147741</c:v>
                </c:pt>
                <c:pt idx="8">
                  <c:v>3.9044652014652015</c:v>
                </c:pt>
                <c:pt idx="9">
                  <c:v>4.0917085137085136</c:v>
                </c:pt>
                <c:pt idx="10">
                  <c:v>4.096166666666667</c:v>
                </c:pt>
                <c:pt idx="11">
                  <c:v>4.2657575757575756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24_26'!$U$59:$AF$59</c:f>
              <c:numCache>
                <c:formatCode>0.00</c:formatCode>
                <c:ptCount val="12"/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2.29</c:v>
                </c:pt>
                <c:pt idx="6">
                  <c:v>2.29</c:v>
                </c:pt>
                <c:pt idx="7">
                  <c:v>2.64</c:v>
                </c:pt>
                <c:pt idx="8">
                  <c:v>2.64</c:v>
                </c:pt>
                <c:pt idx="9">
                  <c:v>3.4145398773006139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60480"/>
        <c:axId val="118262016"/>
      </c:lineChart>
      <c:catAx>
        <c:axId val="1182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23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23782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235904"/>
        <c:crosses val="autoZero"/>
        <c:crossBetween val="midCat"/>
      </c:valAx>
      <c:catAx>
        <c:axId val="11826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262016"/>
        <c:crosses val="autoZero"/>
        <c:auto val="0"/>
        <c:lblAlgn val="ctr"/>
        <c:lblOffset val="100"/>
        <c:noMultiLvlLbl val="0"/>
      </c:catAx>
      <c:valAx>
        <c:axId val="1182620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2604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24_26'!$C$6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24_26'!$C$27:$C$38</c:f>
              <c:numCache>
                <c:formatCode>#,##0.00</c:formatCode>
                <c:ptCount val="12"/>
                <c:pt idx="1">
                  <c:v>1.1269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24_26'!$D$6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24_26'!$D$27:$D$38</c:f>
              <c:numCache>
                <c:formatCode>#,##0.00</c:formatCode>
                <c:ptCount val="12"/>
                <c:pt idx="1">
                  <c:v>1.4</c:v>
                </c:pt>
                <c:pt idx="2">
                  <c:v>1.2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24_26'!$F$6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24_26'!$F$27:$F$38</c:f>
              <c:numCache>
                <c:formatCode>#,##0.00</c:formatCode>
                <c:ptCount val="12"/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2.29</c:v>
                </c:pt>
                <c:pt idx="6">
                  <c:v>2.29</c:v>
                </c:pt>
                <c:pt idx="7">
                  <c:v>2.64</c:v>
                </c:pt>
                <c:pt idx="8">
                  <c:v>2.64</c:v>
                </c:pt>
                <c:pt idx="9">
                  <c:v>3.4145398773006139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66976"/>
        <c:axId val="118368896"/>
      </c:lineChart>
      <c:catAx>
        <c:axId val="1183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368896"/>
        <c:crosses val="autoZero"/>
        <c:auto val="1"/>
        <c:lblAlgn val="ctr"/>
        <c:lblOffset val="100"/>
        <c:noMultiLvlLbl val="0"/>
      </c:catAx>
      <c:valAx>
        <c:axId val="1183688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36697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26_28'!$U$35:$AF$35</c:f>
              <c:numCache>
                <c:formatCode>0.00</c:formatCode>
                <c:ptCount val="12"/>
                <c:pt idx="1">
                  <c:v>1.5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1.65</c:v>
                </c:pt>
                <c:pt idx="6">
                  <c:v>2.25</c:v>
                </c:pt>
                <c:pt idx="7">
                  <c:v>1.9</c:v>
                </c:pt>
                <c:pt idx="8">
                  <c:v>1.9</c:v>
                </c:pt>
                <c:pt idx="9">
                  <c:v>2.125</c:v>
                </c:pt>
                <c:pt idx="10">
                  <c:v>2.125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26_28'!$U$36:$AF$36</c:f>
              <c:numCache>
                <c:formatCode>0.00</c:formatCode>
                <c:ptCount val="12"/>
                <c:pt idx="1">
                  <c:v>1.5</c:v>
                </c:pt>
                <c:pt idx="2">
                  <c:v>1.5</c:v>
                </c:pt>
                <c:pt idx="3">
                  <c:v>1.1000000000000001</c:v>
                </c:pt>
                <c:pt idx="4">
                  <c:v>1.35</c:v>
                </c:pt>
                <c:pt idx="5">
                  <c:v>0.75</c:v>
                </c:pt>
                <c:pt idx="6">
                  <c:v>1.1000000000000001</c:v>
                </c:pt>
                <c:pt idx="7">
                  <c:v>1.2999999999999998</c:v>
                </c:pt>
                <c:pt idx="8">
                  <c:v>1.175</c:v>
                </c:pt>
                <c:pt idx="9">
                  <c:v>0.97500000000000009</c:v>
                </c:pt>
                <c:pt idx="10">
                  <c:v>0.97500000000000009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39296"/>
        <c:axId val="118041216"/>
      </c:areaChart>
      <c:lineChart>
        <c:grouping val="standard"/>
        <c:varyColors val="0"/>
        <c:ser>
          <c:idx val="2"/>
          <c:order val="2"/>
          <c:tx>
            <c:strRef>
              <c:f>'Cereza 26_28'!$T$37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26_28'!$U$37:$AF$37</c:f>
              <c:numCache>
                <c:formatCode>0.00</c:formatCode>
                <c:ptCount val="12"/>
                <c:pt idx="1">
                  <c:v>1.5</c:v>
                </c:pt>
                <c:pt idx="2">
                  <c:v>1.7625000000000002</c:v>
                </c:pt>
                <c:pt idx="3">
                  <c:v>1.6062500000000002</c:v>
                </c:pt>
                <c:pt idx="4">
                  <c:v>1.625</c:v>
                </c:pt>
                <c:pt idx="5">
                  <c:v>1.3083333333333333</c:v>
                </c:pt>
                <c:pt idx="6">
                  <c:v>1.5333333333333332</c:v>
                </c:pt>
                <c:pt idx="7">
                  <c:v>1.4916666666666665</c:v>
                </c:pt>
                <c:pt idx="8">
                  <c:v>1.5458333333333334</c:v>
                </c:pt>
                <c:pt idx="9">
                  <c:v>1.5833333333333333</c:v>
                </c:pt>
                <c:pt idx="10">
                  <c:v>1.55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26_28'!$U$38:$AF$38</c:f>
              <c:numCache>
                <c:formatCode>0.00</c:formatCode>
                <c:ptCount val="12"/>
                <c:pt idx="1">
                  <c:v>2</c:v>
                </c:pt>
                <c:pt idx="2">
                  <c:v>1.5</c:v>
                </c:pt>
                <c:pt idx="6">
                  <c:v>1.05</c:v>
                </c:pt>
                <c:pt idx="7">
                  <c:v>1.18</c:v>
                </c:pt>
                <c:pt idx="8">
                  <c:v>1.35</c:v>
                </c:pt>
                <c:pt idx="9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47488"/>
        <c:axId val="118049024"/>
      </c:lineChart>
      <c:catAx>
        <c:axId val="1180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04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041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039296"/>
        <c:crosses val="autoZero"/>
        <c:crossBetween val="midCat"/>
      </c:valAx>
      <c:catAx>
        <c:axId val="1180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49024"/>
        <c:crosses val="autoZero"/>
        <c:auto val="0"/>
        <c:lblAlgn val="ctr"/>
        <c:lblOffset val="100"/>
        <c:noMultiLvlLbl val="0"/>
      </c:catAx>
      <c:valAx>
        <c:axId val="1180490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04748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26_28'!$U$56:$AF$56</c:f>
              <c:numCache>
                <c:formatCode>0.00</c:formatCode>
                <c:ptCount val="12"/>
                <c:pt idx="0">
                  <c:v>3.75</c:v>
                </c:pt>
                <c:pt idx="1">
                  <c:v>4.2450000000000001</c:v>
                </c:pt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4.33</c:v>
                </c:pt>
                <c:pt idx="6">
                  <c:v>4.3899999999999997</c:v>
                </c:pt>
                <c:pt idx="7">
                  <c:v>4.2699999999999996</c:v>
                </c:pt>
                <c:pt idx="8">
                  <c:v>4.99</c:v>
                </c:pt>
                <c:pt idx="9">
                  <c:v>5.1566666666666672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3.1212499999999999</c:v>
                </c:pt>
                <c:pt idx="7">
                  <c:v>3.0166666666666671</c:v>
                </c:pt>
                <c:pt idx="8">
                  <c:v>3.4721428571428574</c:v>
                </c:pt>
                <c:pt idx="9">
                  <c:v>3.6022727272727271</c:v>
                </c:pt>
                <c:pt idx="10">
                  <c:v>3.9733333333333332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96448"/>
        <c:axId val="118089216"/>
      </c:areaChart>
      <c:lineChart>
        <c:grouping val="standard"/>
        <c:varyColors val="0"/>
        <c:ser>
          <c:idx val="2"/>
          <c:order val="2"/>
          <c:tx>
            <c:strRef>
              <c:f>'Cereza 26_28'!$T$58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3.7601785714285714</c:v>
                </c:pt>
                <c:pt idx="2">
                  <c:v>4.3010962301587297</c:v>
                </c:pt>
                <c:pt idx="3">
                  <c:v>4.2056398809523818</c:v>
                </c:pt>
                <c:pt idx="4">
                  <c:v>3.9717724867724868</c:v>
                </c:pt>
                <c:pt idx="5">
                  <c:v>3.6067248677248678</c:v>
                </c:pt>
                <c:pt idx="6">
                  <c:v>3.5790504171754169</c:v>
                </c:pt>
                <c:pt idx="7">
                  <c:v>3.6423977411477413</c:v>
                </c:pt>
                <c:pt idx="8">
                  <c:v>4.0853876678876686</c:v>
                </c:pt>
                <c:pt idx="9">
                  <c:v>4.2514237614237613</c:v>
                </c:pt>
                <c:pt idx="10">
                  <c:v>4.096166666666667</c:v>
                </c:pt>
                <c:pt idx="11">
                  <c:v>4.2657575757575756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26_28'!$U$59:$AF$59</c:f>
              <c:numCache>
                <c:formatCode>0.00</c:formatCode>
                <c:ptCount val="12"/>
                <c:pt idx="1">
                  <c:v>4.1900000000000004</c:v>
                </c:pt>
                <c:pt idx="2">
                  <c:v>3.81</c:v>
                </c:pt>
                <c:pt idx="3">
                  <c:v>3.67</c:v>
                </c:pt>
                <c:pt idx="4">
                  <c:v>3.81</c:v>
                </c:pt>
                <c:pt idx="5">
                  <c:v>3.29</c:v>
                </c:pt>
                <c:pt idx="6">
                  <c:v>3.29</c:v>
                </c:pt>
                <c:pt idx="7">
                  <c:v>2.67</c:v>
                </c:pt>
                <c:pt idx="8">
                  <c:v>2.67</c:v>
                </c:pt>
                <c:pt idx="9">
                  <c:v>3.6906960556844552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1136"/>
        <c:axId val="118092928"/>
      </c:lineChart>
      <c:catAx>
        <c:axId val="1102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08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08921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0296448"/>
        <c:crosses val="autoZero"/>
        <c:crossBetween val="midCat"/>
      </c:valAx>
      <c:catAx>
        <c:axId val="11809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92928"/>
        <c:crosses val="autoZero"/>
        <c:auto val="0"/>
        <c:lblAlgn val="ctr"/>
        <c:lblOffset val="100"/>
        <c:noMultiLvlLbl val="0"/>
      </c:catAx>
      <c:valAx>
        <c:axId val="118092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0911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26_28'!$C$27:$C$38</c:f>
              <c:numCache>
                <c:formatCode>#,##0.00</c:formatCode>
                <c:ptCount val="12"/>
                <c:pt idx="1">
                  <c:v>1.1269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26_28'!$D$6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26_28'!$D$27:$D$38</c:f>
              <c:numCache>
                <c:formatCode>#,##0.00</c:formatCode>
                <c:ptCount val="12"/>
                <c:pt idx="1">
                  <c:v>2</c:v>
                </c:pt>
                <c:pt idx="2">
                  <c:v>1.5</c:v>
                </c:pt>
                <c:pt idx="6">
                  <c:v>1.05</c:v>
                </c:pt>
                <c:pt idx="7">
                  <c:v>1.18</c:v>
                </c:pt>
                <c:pt idx="8">
                  <c:v>1.35</c:v>
                </c:pt>
                <c:pt idx="9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26_28'!$F$6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26_28'!$F$27:$F$38</c:f>
              <c:numCache>
                <c:formatCode>#,##0.00</c:formatCode>
                <c:ptCount val="12"/>
                <c:pt idx="1">
                  <c:v>4.1900000000000004</c:v>
                </c:pt>
                <c:pt idx="2">
                  <c:v>3.81</c:v>
                </c:pt>
                <c:pt idx="3">
                  <c:v>3.67</c:v>
                </c:pt>
                <c:pt idx="4">
                  <c:v>3.81</c:v>
                </c:pt>
                <c:pt idx="5">
                  <c:v>3.29</c:v>
                </c:pt>
                <c:pt idx="6">
                  <c:v>3.29</c:v>
                </c:pt>
                <c:pt idx="7">
                  <c:v>2.67</c:v>
                </c:pt>
                <c:pt idx="8">
                  <c:v>2.67</c:v>
                </c:pt>
                <c:pt idx="9">
                  <c:v>3.6906960556844552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06848"/>
        <c:axId val="118208768"/>
      </c:lineChart>
      <c:catAx>
        <c:axId val="1182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208768"/>
        <c:crosses val="autoZero"/>
        <c:auto val="1"/>
        <c:lblAlgn val="ctr"/>
        <c:lblOffset val="100"/>
        <c:noMultiLvlLbl val="0"/>
      </c:catAx>
      <c:valAx>
        <c:axId val="11820876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20684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28_30'!$U$35:$AF$35</c:f>
              <c:numCache>
                <c:formatCode>0.00</c:formatCode>
                <c:ptCount val="12"/>
                <c:pt idx="1">
                  <c:v>2.25</c:v>
                </c:pt>
                <c:pt idx="2">
                  <c:v>3.2</c:v>
                </c:pt>
                <c:pt idx="3">
                  <c:v>3.2</c:v>
                </c:pt>
                <c:pt idx="4">
                  <c:v>2.5</c:v>
                </c:pt>
                <c:pt idx="5">
                  <c:v>2.1</c:v>
                </c:pt>
                <c:pt idx="6">
                  <c:v>2.75</c:v>
                </c:pt>
                <c:pt idx="7">
                  <c:v>2.4500000000000002</c:v>
                </c:pt>
                <c:pt idx="8">
                  <c:v>2.73</c:v>
                </c:pt>
                <c:pt idx="9">
                  <c:v>2.4</c:v>
                </c:pt>
                <c:pt idx="10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28_30'!$U$36:$AF$36</c:f>
              <c:numCache>
                <c:formatCode>0.00</c:formatCode>
                <c:ptCount val="12"/>
                <c:pt idx="1">
                  <c:v>2.25</c:v>
                </c:pt>
                <c:pt idx="2">
                  <c:v>2.1749999999999998</c:v>
                </c:pt>
                <c:pt idx="3">
                  <c:v>1.85</c:v>
                </c:pt>
                <c:pt idx="4">
                  <c:v>1.05</c:v>
                </c:pt>
                <c:pt idx="5">
                  <c:v>1.05</c:v>
                </c:pt>
                <c:pt idx="6">
                  <c:v>1.65</c:v>
                </c:pt>
                <c:pt idx="7">
                  <c:v>1.7000000000000002</c:v>
                </c:pt>
                <c:pt idx="8">
                  <c:v>1.6</c:v>
                </c:pt>
                <c:pt idx="9">
                  <c:v>1.375</c:v>
                </c:pt>
                <c:pt idx="10">
                  <c:v>1.375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04704"/>
        <c:axId val="117376512"/>
      </c:areaChart>
      <c:lineChart>
        <c:grouping val="standard"/>
        <c:varyColors val="0"/>
        <c:ser>
          <c:idx val="2"/>
          <c:order val="2"/>
          <c:tx>
            <c:strRef>
              <c:f>'Cereza 28_30'!$T$37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28_30'!$U$37:$AF$37</c:f>
              <c:numCache>
                <c:formatCode>0.00</c:formatCode>
                <c:ptCount val="12"/>
                <c:pt idx="1">
                  <c:v>2.25</c:v>
                </c:pt>
                <c:pt idx="2">
                  <c:v>2.5249999999999999</c:v>
                </c:pt>
                <c:pt idx="3">
                  <c:v>2.4049999999999998</c:v>
                </c:pt>
                <c:pt idx="4">
                  <c:v>1.9949999999999999</c:v>
                </c:pt>
                <c:pt idx="5">
                  <c:v>1.7041666666666666</c:v>
                </c:pt>
                <c:pt idx="6">
                  <c:v>1.9791666666666667</c:v>
                </c:pt>
                <c:pt idx="7">
                  <c:v>1.9208333333333332</c:v>
                </c:pt>
                <c:pt idx="8">
                  <c:v>2.0049999999999999</c:v>
                </c:pt>
                <c:pt idx="9">
                  <c:v>1.8916666666666666</c:v>
                </c:pt>
                <c:pt idx="10">
                  <c:v>1.8875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28_30'!$U$38:$AF$38</c:f>
              <c:numCache>
                <c:formatCode>0.00</c:formatCode>
                <c:ptCount val="12"/>
                <c:pt idx="1">
                  <c:v>2.5</c:v>
                </c:pt>
                <c:pt idx="2">
                  <c:v>2.2000000000000002</c:v>
                </c:pt>
                <c:pt idx="6">
                  <c:v>1.35</c:v>
                </c:pt>
                <c:pt idx="7">
                  <c:v>1.65</c:v>
                </c:pt>
                <c:pt idx="8">
                  <c:v>2.0499999999999998</c:v>
                </c:pt>
                <c:pt idx="9">
                  <c:v>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432"/>
        <c:axId val="117384320"/>
      </c:lineChart>
      <c:catAx>
        <c:axId val="1173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37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3765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304704"/>
        <c:crosses val="autoZero"/>
        <c:crossBetween val="midCat"/>
      </c:valAx>
      <c:catAx>
        <c:axId val="11737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84320"/>
        <c:crosses val="autoZero"/>
        <c:auto val="0"/>
        <c:lblAlgn val="ctr"/>
        <c:lblOffset val="100"/>
        <c:noMultiLvlLbl val="0"/>
      </c:catAx>
      <c:valAx>
        <c:axId val="11738432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3784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28_30'!$U$56:$AF$56</c:f>
              <c:numCache>
                <c:formatCode>0.00</c:formatCode>
                <c:ptCount val="12"/>
                <c:pt idx="0">
                  <c:v>3.75</c:v>
                </c:pt>
                <c:pt idx="1">
                  <c:v>4.2450000000000001</c:v>
                </c:pt>
                <c:pt idx="2">
                  <c:v>6.68</c:v>
                </c:pt>
                <c:pt idx="3">
                  <c:v>6.58</c:v>
                </c:pt>
                <c:pt idx="4">
                  <c:v>5.87</c:v>
                </c:pt>
                <c:pt idx="5">
                  <c:v>5.46</c:v>
                </c:pt>
                <c:pt idx="6">
                  <c:v>5.61</c:v>
                </c:pt>
                <c:pt idx="7">
                  <c:v>5.26</c:v>
                </c:pt>
                <c:pt idx="8">
                  <c:v>5.49</c:v>
                </c:pt>
                <c:pt idx="9">
                  <c:v>5.49</c:v>
                </c:pt>
                <c:pt idx="10">
                  <c:v>4.266</c:v>
                </c:pt>
                <c:pt idx="11">
                  <c:v>4.5472727272727269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3.7442857142857142</c:v>
                </c:pt>
                <c:pt idx="3">
                  <c:v>3.3357142857142863</c:v>
                </c:pt>
                <c:pt idx="4">
                  <c:v>3.2061904761904763</c:v>
                </c:pt>
                <c:pt idx="5">
                  <c:v>3.0820833333333333</c:v>
                </c:pt>
                <c:pt idx="6">
                  <c:v>3.1212499999999999</c:v>
                </c:pt>
                <c:pt idx="7">
                  <c:v>3.0166666666666671</c:v>
                </c:pt>
                <c:pt idx="8">
                  <c:v>3.4721428571428574</c:v>
                </c:pt>
                <c:pt idx="9">
                  <c:v>3.6022727272727271</c:v>
                </c:pt>
                <c:pt idx="10">
                  <c:v>3.9733333333333332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22336"/>
        <c:axId val="117432704"/>
      </c:areaChart>
      <c:lineChart>
        <c:grouping val="standard"/>
        <c:varyColors val="0"/>
        <c:ser>
          <c:idx val="2"/>
          <c:order val="2"/>
          <c:tx>
            <c:strRef>
              <c:f>'Cereza 28_30'!$T$58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28_30'!$U$58:$AF$58</c:f>
              <c:numCache>
                <c:formatCode>0.00</c:formatCode>
                <c:ptCount val="12"/>
                <c:pt idx="0">
                  <c:v>3.75</c:v>
                </c:pt>
                <c:pt idx="1">
                  <c:v>3.7601785714285714</c:v>
                </c:pt>
                <c:pt idx="2">
                  <c:v>4.4877628968253971</c:v>
                </c:pt>
                <c:pt idx="3">
                  <c:v>4.4073065476190481</c:v>
                </c:pt>
                <c:pt idx="4">
                  <c:v>4.0534391534391538</c:v>
                </c:pt>
                <c:pt idx="5">
                  <c:v>3.7950582010582017</c:v>
                </c:pt>
                <c:pt idx="6">
                  <c:v>3.7823837505087501</c:v>
                </c:pt>
                <c:pt idx="7">
                  <c:v>3.8073977411477409</c:v>
                </c:pt>
                <c:pt idx="8">
                  <c:v>4.1687210012210016</c:v>
                </c:pt>
                <c:pt idx="9">
                  <c:v>4.3247570947570955</c:v>
                </c:pt>
                <c:pt idx="10">
                  <c:v>4.096166666666667</c:v>
                </c:pt>
                <c:pt idx="11">
                  <c:v>4.2657575757575756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28_30'!$U$59:$AF$59</c:f>
              <c:numCache>
                <c:formatCode>0.00</c:formatCode>
                <c:ptCount val="12"/>
                <c:pt idx="1">
                  <c:v>5.05</c:v>
                </c:pt>
                <c:pt idx="2">
                  <c:v>4.2300000000000004</c:v>
                </c:pt>
                <c:pt idx="3">
                  <c:v>4.2</c:v>
                </c:pt>
                <c:pt idx="4">
                  <c:v>4.3600000000000003</c:v>
                </c:pt>
                <c:pt idx="5">
                  <c:v>4.47</c:v>
                </c:pt>
                <c:pt idx="6">
                  <c:v>4.38</c:v>
                </c:pt>
                <c:pt idx="7">
                  <c:v>3.59</c:v>
                </c:pt>
                <c:pt idx="8">
                  <c:v>3.47</c:v>
                </c:pt>
                <c:pt idx="9">
                  <c:v>4.7126086956521744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34624"/>
        <c:axId val="117440512"/>
      </c:lineChart>
      <c:catAx>
        <c:axId val="1174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43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43270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422336"/>
        <c:crosses val="autoZero"/>
        <c:crossBetween val="midCat"/>
      </c:valAx>
      <c:catAx>
        <c:axId val="11743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40512"/>
        <c:crosses val="autoZero"/>
        <c:auto val="0"/>
        <c:lblAlgn val="ctr"/>
        <c:lblOffset val="100"/>
        <c:noMultiLvlLbl val="0"/>
      </c:catAx>
      <c:valAx>
        <c:axId val="1174405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4346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28_30'!$C$27:$C$38</c:f>
              <c:numCache>
                <c:formatCode>#,##0.00</c:formatCode>
                <c:ptCount val="12"/>
                <c:pt idx="1">
                  <c:v>1.1269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28_30'!$D$6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28_30'!$D$27:$D$38</c:f>
              <c:numCache>
                <c:formatCode>#,##0.00</c:formatCode>
                <c:ptCount val="12"/>
                <c:pt idx="1">
                  <c:v>2.5</c:v>
                </c:pt>
                <c:pt idx="2">
                  <c:v>2.2000000000000002</c:v>
                </c:pt>
                <c:pt idx="6">
                  <c:v>1.35</c:v>
                </c:pt>
                <c:pt idx="7">
                  <c:v>1.65</c:v>
                </c:pt>
                <c:pt idx="8">
                  <c:v>2.0499999999999998</c:v>
                </c:pt>
                <c:pt idx="9">
                  <c:v>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28_30'!$F$6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28_30'!$F$27:$F$38</c:f>
              <c:numCache>
                <c:formatCode>#,##0.00</c:formatCode>
                <c:ptCount val="12"/>
                <c:pt idx="1">
                  <c:v>5.05</c:v>
                </c:pt>
                <c:pt idx="2">
                  <c:v>4.2300000000000004</c:v>
                </c:pt>
                <c:pt idx="3">
                  <c:v>4.2</c:v>
                </c:pt>
                <c:pt idx="4">
                  <c:v>4.3600000000000003</c:v>
                </c:pt>
                <c:pt idx="5">
                  <c:v>4.47</c:v>
                </c:pt>
                <c:pt idx="6">
                  <c:v>4.38</c:v>
                </c:pt>
                <c:pt idx="7">
                  <c:v>3.59</c:v>
                </c:pt>
                <c:pt idx="8">
                  <c:v>3.47</c:v>
                </c:pt>
                <c:pt idx="9">
                  <c:v>4.7126086956521744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3776"/>
        <c:axId val="117490048"/>
      </c:lineChart>
      <c:catAx>
        <c:axId val="1174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490048"/>
        <c:crosses val="autoZero"/>
        <c:auto val="1"/>
        <c:lblAlgn val="ctr"/>
        <c:lblOffset val="100"/>
        <c:noMultiLvlLbl val="0"/>
      </c:catAx>
      <c:valAx>
        <c:axId val="11749004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48377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5">
          <cell r="D145">
            <v>1.4</v>
          </cell>
          <cell r="F145">
            <v>2.2400000000000002</v>
          </cell>
        </row>
        <row r="146">
          <cell r="D146">
            <v>2</v>
          </cell>
          <cell r="F146">
            <v>2.93</v>
          </cell>
          <cell r="G146">
            <v>4.1900000000000004</v>
          </cell>
        </row>
        <row r="147">
          <cell r="D147">
            <v>2.5</v>
          </cell>
          <cell r="F147">
            <v>3.51</v>
          </cell>
          <cell r="G147">
            <v>5.05</v>
          </cell>
        </row>
        <row r="148">
          <cell r="D148">
            <v>3.2</v>
          </cell>
          <cell r="F148">
            <v>4.3099999999999996</v>
          </cell>
          <cell r="G148">
            <v>6.99</v>
          </cell>
        </row>
      </sheetData>
      <sheetData sheetId="21">
        <row r="145">
          <cell r="D145">
            <v>1.2</v>
          </cell>
          <cell r="F145">
            <v>2.0099999999999998</v>
          </cell>
          <cell r="G145">
            <v>3.79</v>
          </cell>
        </row>
        <row r="146">
          <cell r="D146">
            <v>1.5</v>
          </cell>
          <cell r="F146">
            <v>2.36</v>
          </cell>
          <cell r="G146">
            <v>3.81</v>
          </cell>
        </row>
        <row r="147">
          <cell r="D147">
            <v>2.2000000000000002</v>
          </cell>
          <cell r="F147">
            <v>3.16</v>
          </cell>
          <cell r="G147">
            <v>4.2300000000000004</v>
          </cell>
        </row>
        <row r="148">
          <cell r="D148">
            <v>3</v>
          </cell>
          <cell r="F148">
            <v>4.08</v>
          </cell>
          <cell r="G148">
            <v>5.95</v>
          </cell>
        </row>
      </sheetData>
      <sheetData sheetId="22">
        <row r="145">
          <cell r="G145">
            <v>3.79</v>
          </cell>
        </row>
        <row r="146">
          <cell r="G146">
            <v>3.67</v>
          </cell>
        </row>
        <row r="147">
          <cell r="G147">
            <v>4.2</v>
          </cell>
        </row>
        <row r="148">
          <cell r="G148">
            <v>5.74</v>
          </cell>
        </row>
      </sheetData>
      <sheetData sheetId="23">
        <row r="145">
          <cell r="G145">
            <v>3.79</v>
          </cell>
        </row>
        <row r="146">
          <cell r="G146">
            <v>3.81</v>
          </cell>
        </row>
        <row r="147">
          <cell r="G147">
            <v>4.3600000000000003</v>
          </cell>
        </row>
        <row r="148">
          <cell r="G148">
            <v>5.41</v>
          </cell>
        </row>
      </sheetData>
      <sheetData sheetId="24">
        <row r="145">
          <cell r="G145">
            <v>2.29</v>
          </cell>
        </row>
        <row r="146">
          <cell r="G146">
            <v>3.29</v>
          </cell>
        </row>
        <row r="147">
          <cell r="G147">
            <v>4.47</v>
          </cell>
        </row>
        <row r="148">
          <cell r="G148">
            <v>6.19</v>
          </cell>
        </row>
      </sheetData>
      <sheetData sheetId="25">
        <row r="145">
          <cell r="D145">
            <v>0.5</v>
          </cell>
          <cell r="G145">
            <v>2.29</v>
          </cell>
        </row>
        <row r="146">
          <cell r="D146">
            <v>1.05</v>
          </cell>
          <cell r="G146">
            <v>3.29</v>
          </cell>
        </row>
        <row r="147">
          <cell r="D147">
            <v>1.35</v>
          </cell>
          <cell r="G147">
            <v>4.38</v>
          </cell>
        </row>
        <row r="148">
          <cell r="D148">
            <v>2.0499999999999998</v>
          </cell>
          <cell r="G148">
            <v>6.25</v>
          </cell>
        </row>
      </sheetData>
      <sheetData sheetId="26">
        <row r="145">
          <cell r="D145">
            <v>0.6</v>
          </cell>
          <cell r="F145" t="str">
            <v>-</v>
          </cell>
          <cell r="G145">
            <v>2.64</v>
          </cell>
        </row>
        <row r="146">
          <cell r="D146">
            <v>1.18</v>
          </cell>
          <cell r="G146">
            <v>2.67</v>
          </cell>
        </row>
        <row r="147">
          <cell r="D147">
            <v>1.65</v>
          </cell>
          <cell r="G147">
            <v>3.59</v>
          </cell>
        </row>
        <row r="148">
          <cell r="D148">
            <v>2.25</v>
          </cell>
          <cell r="G148">
            <v>6.03</v>
          </cell>
        </row>
      </sheetData>
      <sheetData sheetId="27">
        <row r="145">
          <cell r="D145">
            <v>0.65</v>
          </cell>
          <cell r="F145" t="str">
            <v>-</v>
          </cell>
          <cell r="G145">
            <v>2.64</v>
          </cell>
        </row>
        <row r="146">
          <cell r="D146">
            <v>1.35</v>
          </cell>
          <cell r="G146">
            <v>2.67</v>
          </cell>
        </row>
        <row r="147">
          <cell r="D147">
            <v>2.0499999999999998</v>
          </cell>
          <cell r="G147">
            <v>3.47</v>
          </cell>
        </row>
        <row r="148">
          <cell r="D148">
            <v>2.6</v>
          </cell>
          <cell r="G148">
            <v>6.05</v>
          </cell>
        </row>
      </sheetData>
      <sheetData sheetId="28">
        <row r="145">
          <cell r="D145">
            <v>0.7</v>
          </cell>
          <cell r="F145" t="str">
            <v>-</v>
          </cell>
          <cell r="G145">
            <v>3.4145398773006139</v>
          </cell>
        </row>
        <row r="146">
          <cell r="D146">
            <v>1.4</v>
          </cell>
          <cell r="G146">
            <v>3.6906960556844552</v>
          </cell>
        </row>
        <row r="147">
          <cell r="D147">
            <v>2.15</v>
          </cell>
          <cell r="G147">
            <v>4.7126086956521744</v>
          </cell>
        </row>
        <row r="148">
          <cell r="D148">
            <v>2.65</v>
          </cell>
          <cell r="G148">
            <v>5.2057822085889569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tabSelected="1" view="pageBreakPreview" zoomScale="85" zoomScaleNormal="160" zoomScaleSheetLayoutView="85" workbookViewId="0">
      <selection activeCell="V59" sqref="V59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2.1406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29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3"/>
      <c r="C7" s="44" t="s">
        <v>7</v>
      </c>
      <c r="D7" s="44"/>
      <c r="E7" s="44"/>
      <c r="F7" s="45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/>
      <c r="Z23" s="9"/>
      <c r="AA23" s="6"/>
      <c r="AB23" s="6"/>
      <c r="AC23" s="6"/>
      <c r="AD23" s="6"/>
      <c r="AE23" s="6"/>
      <c r="AF23" s="6"/>
      <c r="AG23" s="10"/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/>
      <c r="X24" s="6"/>
      <c r="Y24" s="6"/>
      <c r="Z24" s="9"/>
      <c r="AA24" s="6"/>
      <c r="AB24" s="6"/>
      <c r="AC24" s="6"/>
      <c r="AD24" s="6"/>
      <c r="AE24" s="6"/>
      <c r="AF24" s="6"/>
      <c r="AG24" s="10"/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>
        <v>1.1000000000000001</v>
      </c>
      <c r="W25" s="6">
        <v>1.1000000000000001</v>
      </c>
      <c r="X25" s="6">
        <v>0.9</v>
      </c>
      <c r="Y25" s="6"/>
      <c r="Z25" s="9">
        <v>0.45</v>
      </c>
      <c r="AA25" s="6">
        <v>0.7</v>
      </c>
      <c r="AB25" s="6">
        <v>0.9</v>
      </c>
      <c r="AC25" s="6">
        <v>0.9</v>
      </c>
      <c r="AD25" s="6"/>
      <c r="AE25" s="6"/>
      <c r="AF25" s="6"/>
      <c r="AG25" s="10">
        <f t="shared" ref="AG25:AG30" si="0">AVERAGE(U25:AF25)</f>
        <v>0.86428571428571443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2018</v>
      </c>
      <c r="U26" s="6"/>
      <c r="V26" s="6"/>
      <c r="W26" s="6"/>
      <c r="X26" s="6"/>
      <c r="Y26" s="6"/>
      <c r="Z26" s="9">
        <v>1.1499999999999999</v>
      </c>
      <c r="AA26" s="6">
        <v>0.875</v>
      </c>
      <c r="AB26" s="6">
        <v>0.77499999999999991</v>
      </c>
      <c r="AC26" s="6">
        <v>0.9</v>
      </c>
      <c r="AD26" s="6">
        <v>0.75</v>
      </c>
      <c r="AE26" s="6">
        <v>0.75</v>
      </c>
      <c r="AF26" s="6"/>
      <c r="AG26" s="10">
        <f t="shared" si="0"/>
        <v>0.86666666666666659</v>
      </c>
    </row>
    <row r="27" spans="2:33" x14ac:dyDescent="0.25">
      <c r="B27" s="24">
        <v>20</v>
      </c>
      <c r="C27" s="25"/>
      <c r="D27" s="25"/>
      <c r="E27" s="25" t="s">
        <v>28</v>
      </c>
      <c r="F27" s="25"/>
      <c r="S27" s="2"/>
      <c r="T27" s="5">
        <v>2019</v>
      </c>
      <c r="U27" s="6"/>
      <c r="V27" s="6"/>
      <c r="W27" s="6"/>
      <c r="X27" s="6">
        <v>1.35</v>
      </c>
      <c r="Y27" s="6">
        <v>1.35</v>
      </c>
      <c r="Z27" s="9">
        <v>0.95000000000000007</v>
      </c>
      <c r="AA27" s="6">
        <v>1.4</v>
      </c>
      <c r="AB27" s="6">
        <v>1.4</v>
      </c>
      <c r="AC27" s="6">
        <v>1.55</v>
      </c>
      <c r="AD27" s="6">
        <v>1.65</v>
      </c>
      <c r="AE27" s="6">
        <v>1.65</v>
      </c>
      <c r="AF27" s="6"/>
      <c r="AG27" s="10">
        <f t="shared" si="0"/>
        <v>1.4125000000000003</v>
      </c>
    </row>
    <row r="28" spans="2:33" x14ac:dyDescent="0.25">
      <c r="B28" s="26">
        <v>21</v>
      </c>
      <c r="C28" s="38">
        <v>1.1269</v>
      </c>
      <c r="D28" s="38">
        <f>'[1]21'!$D$145</f>
        <v>1.4</v>
      </c>
      <c r="E28" s="38">
        <f>'[1]21'!$F$145</f>
        <v>2.2400000000000002</v>
      </c>
      <c r="F28" s="38"/>
      <c r="S28" s="2"/>
      <c r="T28" s="5">
        <v>2020</v>
      </c>
      <c r="U28" s="6"/>
      <c r="V28" s="6"/>
      <c r="W28" s="6"/>
      <c r="X28" s="6"/>
      <c r="Y28" s="6">
        <v>1.65</v>
      </c>
      <c r="Z28" s="9">
        <v>1.35</v>
      </c>
      <c r="AA28" s="6">
        <v>0.9</v>
      </c>
      <c r="AB28" s="6"/>
      <c r="AC28" s="6"/>
      <c r="AD28" s="6"/>
      <c r="AE28" s="6"/>
      <c r="AF28" s="6"/>
      <c r="AG28" s="10">
        <f t="shared" si="0"/>
        <v>1.3</v>
      </c>
    </row>
    <row r="29" spans="2:33" x14ac:dyDescent="0.25">
      <c r="B29" s="24">
        <v>22</v>
      </c>
      <c r="C29" s="39">
        <v>1.1269</v>
      </c>
      <c r="D29" s="39">
        <f>'[1]22'!$D$145</f>
        <v>1.2</v>
      </c>
      <c r="E29" s="39">
        <f>'[1]22'!$F$145</f>
        <v>2.0099999999999998</v>
      </c>
      <c r="F29" s="39">
        <f>'[1]22'!$G$145</f>
        <v>3.79</v>
      </c>
      <c r="S29" s="2"/>
      <c r="T29" s="5" t="s">
        <v>24</v>
      </c>
      <c r="U29" s="6">
        <f>MAX(U23:U28)</f>
        <v>0</v>
      </c>
      <c r="V29" s="6">
        <f>MAX(V23:V28)</f>
        <v>1.1000000000000001</v>
      </c>
      <c r="W29" s="6">
        <f t="shared" ref="W29:AF29" si="1">MAX(W23:W28)</f>
        <v>1.1000000000000001</v>
      </c>
      <c r="X29" s="6">
        <f t="shared" si="1"/>
        <v>1.35</v>
      </c>
      <c r="Y29" s="6">
        <f t="shared" si="1"/>
        <v>1.65</v>
      </c>
      <c r="Z29" s="6">
        <f t="shared" si="1"/>
        <v>1.35</v>
      </c>
      <c r="AA29" s="6">
        <f t="shared" si="1"/>
        <v>1.4</v>
      </c>
      <c r="AB29" s="6">
        <f t="shared" si="1"/>
        <v>1.4</v>
      </c>
      <c r="AC29" s="6">
        <f t="shared" si="1"/>
        <v>1.55</v>
      </c>
      <c r="AD29" s="6">
        <f t="shared" si="1"/>
        <v>1.65</v>
      </c>
      <c r="AE29" s="6">
        <f t="shared" si="1"/>
        <v>1.65</v>
      </c>
      <c r="AF29" s="6">
        <f t="shared" si="1"/>
        <v>0</v>
      </c>
      <c r="AG29" s="10">
        <f t="shared" si="0"/>
        <v>1.1833333333333336</v>
      </c>
    </row>
    <row r="30" spans="2:33" x14ac:dyDescent="0.25">
      <c r="B30" s="26">
        <v>23</v>
      </c>
      <c r="C30" s="38">
        <v>1.1269</v>
      </c>
      <c r="D30" s="38"/>
      <c r="E30" s="38"/>
      <c r="F30" s="38">
        <f>'[1]23'!$G$145</f>
        <v>3.79</v>
      </c>
      <c r="S30" s="2"/>
      <c r="T30" s="5" t="s">
        <v>25</v>
      </c>
      <c r="U30" s="6">
        <f>MIN(U23:U28)</f>
        <v>0</v>
      </c>
      <c r="V30" s="6">
        <f>MIN(V23:V28)</f>
        <v>1.1000000000000001</v>
      </c>
      <c r="W30" s="6">
        <f t="shared" ref="W30:AF30" si="2">MIN(W23:W28)</f>
        <v>1.1000000000000001</v>
      </c>
      <c r="X30" s="6">
        <f t="shared" si="2"/>
        <v>0.9</v>
      </c>
      <c r="Y30" s="6">
        <f t="shared" si="2"/>
        <v>1.35</v>
      </c>
      <c r="Z30" s="6">
        <f t="shared" si="2"/>
        <v>0.45</v>
      </c>
      <c r="AA30" s="6">
        <f t="shared" si="2"/>
        <v>0.7</v>
      </c>
      <c r="AB30" s="6">
        <f t="shared" si="2"/>
        <v>0.77499999999999991</v>
      </c>
      <c r="AC30" s="6">
        <f t="shared" si="2"/>
        <v>0.9</v>
      </c>
      <c r="AD30" s="6">
        <f t="shared" si="2"/>
        <v>0.75</v>
      </c>
      <c r="AE30" s="6">
        <f t="shared" si="2"/>
        <v>0.75</v>
      </c>
      <c r="AF30" s="6">
        <f t="shared" si="2"/>
        <v>0</v>
      </c>
      <c r="AG30" s="10">
        <f t="shared" si="0"/>
        <v>0.73125000000000007</v>
      </c>
    </row>
    <row r="31" spans="2:33" x14ac:dyDescent="0.25">
      <c r="B31" s="24">
        <v>24</v>
      </c>
      <c r="C31" s="39">
        <v>1.1269</v>
      </c>
      <c r="D31" s="39"/>
      <c r="E31" s="39"/>
      <c r="F31" s="39">
        <f>'[1]24'!$G$145</f>
        <v>3.79</v>
      </c>
      <c r="S31" s="2"/>
      <c r="T31" s="5" t="s">
        <v>26</v>
      </c>
      <c r="U31" s="6"/>
      <c r="V31" s="6">
        <f>AVERAGE(V23:V28)</f>
        <v>1.1000000000000001</v>
      </c>
      <c r="W31" s="6">
        <f t="shared" ref="W31:AE31" si="3">AVERAGE(W23:W28)</f>
        <v>1.1000000000000001</v>
      </c>
      <c r="X31" s="6">
        <f t="shared" si="3"/>
        <v>1.125</v>
      </c>
      <c r="Y31" s="6">
        <f t="shared" si="3"/>
        <v>1.5</v>
      </c>
      <c r="Z31" s="6">
        <f t="shared" si="3"/>
        <v>0.97499999999999998</v>
      </c>
      <c r="AA31" s="6">
        <f t="shared" si="3"/>
        <v>0.96874999999999989</v>
      </c>
      <c r="AB31" s="6">
        <f t="shared" si="3"/>
        <v>1.0249999999999999</v>
      </c>
      <c r="AC31" s="6">
        <f t="shared" si="3"/>
        <v>1.1166666666666667</v>
      </c>
      <c r="AD31" s="6">
        <f t="shared" si="3"/>
        <v>1.2</v>
      </c>
      <c r="AE31" s="6">
        <f t="shared" si="3"/>
        <v>1.2</v>
      </c>
      <c r="AF31" s="6"/>
      <c r="AG31" s="10">
        <f>AVERAGE(U31:AF31)</f>
        <v>1.1310416666666665</v>
      </c>
    </row>
    <row r="32" spans="2:33" x14ac:dyDescent="0.25">
      <c r="B32" s="26">
        <v>25</v>
      </c>
      <c r="C32" s="23">
        <v>1.1269</v>
      </c>
      <c r="D32" s="23"/>
      <c r="E32" s="23"/>
      <c r="F32" s="23">
        <f>'[1]25'!$G$145</f>
        <v>2.29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1.1269</v>
      </c>
      <c r="D33" s="25">
        <f>'[1]26'!$D$145</f>
        <v>0.5</v>
      </c>
      <c r="E33" s="25"/>
      <c r="F33" s="25">
        <f>'[1]26'!$G$145</f>
        <v>2.29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1.1269</v>
      </c>
      <c r="D34" s="23">
        <f>'[1]27'!$D$145</f>
        <v>0.6</v>
      </c>
      <c r="E34" s="23" t="str">
        <f>'[1]27'!$F$145</f>
        <v>-</v>
      </c>
      <c r="F34" s="23">
        <f>'[1]27'!$G$145</f>
        <v>2.64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1.1269</v>
      </c>
      <c r="D35" s="25">
        <f>'[1]28'!$D$145</f>
        <v>0.65</v>
      </c>
      <c r="E35" s="25" t="str">
        <f>'[1]28'!$F$145</f>
        <v>-</v>
      </c>
      <c r="F35" s="25">
        <f>'[1]28'!$G$145</f>
        <v>2.64</v>
      </c>
      <c r="S35" s="2"/>
      <c r="T35" s="5" t="s">
        <v>27</v>
      </c>
      <c r="U35" s="6"/>
      <c r="V35" s="6">
        <f>V29</f>
        <v>1.1000000000000001</v>
      </c>
      <c r="W35" s="6">
        <f t="shared" ref="V35:X37" si="4">W29</f>
        <v>1.1000000000000001</v>
      </c>
      <c r="X35" s="6">
        <f t="shared" si="4"/>
        <v>1.35</v>
      </c>
      <c r="Y35" s="6">
        <f t="shared" ref="Y35:Y37" si="5">Y29</f>
        <v>1.65</v>
      </c>
      <c r="Z35" s="6">
        <f t="shared" ref="Z35:AE37" si="6">Z29</f>
        <v>1.35</v>
      </c>
      <c r="AA35" s="6">
        <f t="shared" si="6"/>
        <v>1.4</v>
      </c>
      <c r="AB35" s="6">
        <f t="shared" si="6"/>
        <v>1.4</v>
      </c>
      <c r="AC35" s="6">
        <f t="shared" si="6"/>
        <v>1.55</v>
      </c>
      <c r="AD35" s="6">
        <f t="shared" si="6"/>
        <v>1.65</v>
      </c>
      <c r="AE35" s="6">
        <f t="shared" si="6"/>
        <v>1.65</v>
      </c>
      <c r="AF35" s="6"/>
      <c r="AG35" s="4"/>
    </row>
    <row r="36" spans="2:33" x14ac:dyDescent="0.25">
      <c r="B36" s="26">
        <v>29</v>
      </c>
      <c r="C36" s="23">
        <v>1.1269</v>
      </c>
      <c r="D36" s="23">
        <f>'[1]29'!$D$145</f>
        <v>0.7</v>
      </c>
      <c r="E36" s="23" t="str">
        <f>'[1]29'!$F$145</f>
        <v>-</v>
      </c>
      <c r="F36" s="23">
        <f>'[1]29'!$G$145</f>
        <v>3.4145398773006139</v>
      </c>
      <c r="S36" s="2"/>
      <c r="T36" s="5"/>
      <c r="U36" s="6"/>
      <c r="V36" s="6">
        <f t="shared" si="4"/>
        <v>1.1000000000000001</v>
      </c>
      <c r="W36" s="6">
        <f t="shared" si="4"/>
        <v>1.1000000000000001</v>
      </c>
      <c r="X36" s="6">
        <f t="shared" si="4"/>
        <v>0.9</v>
      </c>
      <c r="Y36" s="6">
        <f t="shared" si="5"/>
        <v>1.35</v>
      </c>
      <c r="Z36" s="6">
        <f t="shared" ref="Z36:AA36" si="7">Z30</f>
        <v>0.45</v>
      </c>
      <c r="AA36" s="6">
        <f t="shared" si="7"/>
        <v>0.7</v>
      </c>
      <c r="AB36" s="6">
        <f t="shared" si="6"/>
        <v>0.77499999999999991</v>
      </c>
      <c r="AC36" s="6">
        <f t="shared" si="6"/>
        <v>0.9</v>
      </c>
      <c r="AD36" s="6">
        <f t="shared" si="6"/>
        <v>0.75</v>
      </c>
      <c r="AE36" s="6">
        <f t="shared" si="6"/>
        <v>0.75</v>
      </c>
      <c r="AF36" s="6"/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/>
      <c r="V37" s="11">
        <f t="shared" si="4"/>
        <v>1.1000000000000001</v>
      </c>
      <c r="W37" s="11">
        <f t="shared" si="4"/>
        <v>1.1000000000000001</v>
      </c>
      <c r="X37" s="11">
        <f t="shared" si="4"/>
        <v>1.125</v>
      </c>
      <c r="Y37" s="11">
        <f t="shared" si="5"/>
        <v>1.5</v>
      </c>
      <c r="Z37" s="11">
        <f t="shared" ref="Z37:AA37" si="8">Z31</f>
        <v>0.97499999999999998</v>
      </c>
      <c r="AA37" s="11">
        <f t="shared" si="8"/>
        <v>0.96874999999999989</v>
      </c>
      <c r="AB37" s="11">
        <f t="shared" si="6"/>
        <v>1.0249999999999999</v>
      </c>
      <c r="AC37" s="11">
        <f t="shared" si="6"/>
        <v>1.1166666666666667</v>
      </c>
      <c r="AD37" s="11">
        <f t="shared" si="6"/>
        <v>1.2</v>
      </c>
      <c r="AE37" s="11">
        <f t="shared" si="6"/>
        <v>1.2</v>
      </c>
      <c r="AF37" s="11"/>
      <c r="AG37" s="4"/>
    </row>
    <row r="38" spans="2:33" x14ac:dyDescent="0.25">
      <c r="B38" s="26">
        <v>31</v>
      </c>
      <c r="C38" s="23"/>
      <c r="D38" s="23"/>
      <c r="E38" s="23" t="s">
        <v>30</v>
      </c>
      <c r="F38" s="23"/>
      <c r="S38" s="2"/>
      <c r="T38" s="5">
        <v>2021</v>
      </c>
      <c r="U38" s="12"/>
      <c r="V38" s="12">
        <f>D28</f>
        <v>1.4</v>
      </c>
      <c r="W38" s="12">
        <f>D29</f>
        <v>1.2</v>
      </c>
      <c r="X38" s="12"/>
      <c r="Y38" s="12"/>
      <c r="Z38" s="12"/>
      <c r="AA38" s="12">
        <f>D33</f>
        <v>0.5</v>
      </c>
      <c r="AB38" s="12">
        <f>D34</f>
        <v>0.6</v>
      </c>
      <c r="AC38" s="12">
        <f>D35</f>
        <v>0.65</v>
      </c>
      <c r="AD38" s="12">
        <f>D36</f>
        <v>0.7</v>
      </c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2015</v>
      </c>
      <c r="U44" s="6"/>
      <c r="V44" s="6">
        <v>4.2450000000000001</v>
      </c>
      <c r="W44" s="6">
        <v>4.1616666666666662</v>
      </c>
      <c r="X44" s="6">
        <v>3.7483333333333335</v>
      </c>
      <c r="Y44" s="6">
        <v>3.7483333333333335</v>
      </c>
      <c r="Z44" s="9">
        <v>3.2551388888888888</v>
      </c>
      <c r="AA44" s="6">
        <v>3.1212499999999999</v>
      </c>
      <c r="AB44" s="6">
        <v>3.0166666666666671</v>
      </c>
      <c r="AC44" s="6">
        <v>3.7366666666666668</v>
      </c>
      <c r="AD44" s="6">
        <v>3.7111111111111108</v>
      </c>
      <c r="AE44" s="6">
        <v>3.9733333333333332</v>
      </c>
      <c r="AF44" s="6"/>
      <c r="AG44" s="10">
        <f>AVERAGE(U44:AF44)</f>
        <v>3.6717500000000003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/>
      <c r="V45" s="6">
        <v>3.7442857142857142</v>
      </c>
      <c r="W45" s="6">
        <v>3.7442857142857142</v>
      </c>
      <c r="X45" s="6">
        <v>3.3357142857142863</v>
      </c>
      <c r="Y45" s="6">
        <v>3.2061904761904763</v>
      </c>
      <c r="Z45" s="9">
        <v>3.3641269841269845</v>
      </c>
      <c r="AA45" s="6">
        <v>3.3350793650793649</v>
      </c>
      <c r="AB45" s="6">
        <v>3.2190476190476196</v>
      </c>
      <c r="AC45" s="6">
        <v>3.4721428571428574</v>
      </c>
      <c r="AD45" s="6">
        <v>3.7807142857142857</v>
      </c>
      <c r="AE45" s="6">
        <v>4.1066666666666665</v>
      </c>
      <c r="AF45" s="6">
        <v>4.07</v>
      </c>
      <c r="AG45" s="10">
        <f t="shared" ref="AG45:AG52" si="9">AVERAGE(U45:AF45)</f>
        <v>3.5798412698412703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3.75</v>
      </c>
      <c r="V46" s="6">
        <v>3.2912500000000002</v>
      </c>
      <c r="W46" s="6">
        <v>3.7456250000000004</v>
      </c>
      <c r="X46" s="6">
        <v>3.7456250000000004</v>
      </c>
      <c r="Y46" s="6">
        <v>3.8044444444444445</v>
      </c>
      <c r="Z46" s="9">
        <v>3.0820833333333333</v>
      </c>
      <c r="AA46" s="6">
        <v>3.1657936507936508</v>
      </c>
      <c r="AB46" s="6">
        <v>3.7191666666666667</v>
      </c>
      <c r="AC46" s="6">
        <v>3.793571428571429</v>
      </c>
      <c r="AD46" s="6">
        <v>5.1566666666666672</v>
      </c>
      <c r="AE46" s="6"/>
      <c r="AF46" s="6"/>
      <c r="AG46" s="10">
        <f t="shared" si="9"/>
        <v>3.725422619047619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/>
      <c r="V47" s="6"/>
      <c r="W47" s="6">
        <v>4.7374999999999998</v>
      </c>
      <c r="X47" s="6">
        <v>4.0766666666666671</v>
      </c>
      <c r="Y47" s="6">
        <v>3.8600000000000003</v>
      </c>
      <c r="Z47" s="9">
        <v>3.62</v>
      </c>
      <c r="AA47" s="6">
        <v>3.5383333333333336</v>
      </c>
      <c r="AB47" s="6">
        <v>3.6280769230769234</v>
      </c>
      <c r="AC47" s="6">
        <v>3.7942307692307695</v>
      </c>
      <c r="AD47" s="6">
        <v>3.6022727272727271</v>
      </c>
      <c r="AE47" s="6">
        <v>4.0386666666666668</v>
      </c>
      <c r="AF47" s="6">
        <v>4.5472727272727269</v>
      </c>
      <c r="AG47" s="10">
        <f t="shared" si="9"/>
        <v>3.9443019813519817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/>
      <c r="V48" s="6"/>
      <c r="W48" s="6">
        <v>3.8574999999999999</v>
      </c>
      <c r="X48" s="6">
        <v>4.9574999999999996</v>
      </c>
      <c r="Y48" s="6">
        <v>3.831666666666667</v>
      </c>
      <c r="Z48" s="9">
        <v>3.9889999999999999</v>
      </c>
      <c r="AA48" s="6">
        <v>3.9238461538461542</v>
      </c>
      <c r="AB48" s="6">
        <v>4.0014285714285718</v>
      </c>
      <c r="AC48" s="6">
        <v>4.7257142857142869</v>
      </c>
      <c r="AD48" s="6">
        <v>4.2077777777777783</v>
      </c>
      <c r="AE48" s="6">
        <v>4.266</v>
      </c>
      <c r="AF48" s="6">
        <v>4.18</v>
      </c>
      <c r="AG48" s="10">
        <f t="shared" si="9"/>
        <v>4.1940433455433448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/>
      <c r="X49" s="6">
        <v>2.99</v>
      </c>
      <c r="Y49" s="6">
        <v>3.98</v>
      </c>
      <c r="Z49" s="9">
        <v>4.22</v>
      </c>
      <c r="AA49" s="6">
        <v>4.2699999999999996</v>
      </c>
      <c r="AB49" s="6">
        <v>3.97</v>
      </c>
      <c r="AC49" s="6"/>
      <c r="AD49" s="6"/>
      <c r="AE49" s="6"/>
      <c r="AF49" s="6"/>
      <c r="AG49" s="10">
        <f t="shared" si="9"/>
        <v>3.8860000000000001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>MAX(U44:U49)</f>
        <v>3.75</v>
      </c>
      <c r="V50" s="6">
        <f t="shared" ref="V50:AF50" si="10">MAX(V44:V49)</f>
        <v>4.2450000000000001</v>
      </c>
      <c r="W50" s="6">
        <f t="shared" si="10"/>
        <v>4.7374999999999998</v>
      </c>
      <c r="X50" s="6">
        <f t="shared" si="10"/>
        <v>4.9574999999999996</v>
      </c>
      <c r="Y50" s="6">
        <f t="shared" si="10"/>
        <v>3.98</v>
      </c>
      <c r="Z50" s="6">
        <f t="shared" si="10"/>
        <v>4.22</v>
      </c>
      <c r="AA50" s="6">
        <f t="shared" si="10"/>
        <v>4.2699999999999996</v>
      </c>
      <c r="AB50" s="6">
        <f t="shared" si="10"/>
        <v>4.0014285714285718</v>
      </c>
      <c r="AC50" s="6">
        <f t="shared" si="10"/>
        <v>4.7257142857142869</v>
      </c>
      <c r="AD50" s="6">
        <f t="shared" si="10"/>
        <v>5.1566666666666672</v>
      </c>
      <c r="AE50" s="6">
        <f t="shared" si="10"/>
        <v>4.266</v>
      </c>
      <c r="AF50" s="6">
        <f t="shared" si="10"/>
        <v>4.5472727272727269</v>
      </c>
      <c r="AG50" s="10">
        <f t="shared" si="9"/>
        <v>4.4047568542568536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>MIN(U44:U49)</f>
        <v>3.75</v>
      </c>
      <c r="V51" s="6">
        <f t="shared" ref="V51:AF51" si="11">MIN(V44:V49)</f>
        <v>3.2912500000000002</v>
      </c>
      <c r="W51" s="6">
        <f t="shared" si="11"/>
        <v>3.7442857142857142</v>
      </c>
      <c r="X51" s="6">
        <f t="shared" si="11"/>
        <v>2.99</v>
      </c>
      <c r="Y51" s="6">
        <f t="shared" si="11"/>
        <v>3.2061904761904763</v>
      </c>
      <c r="Z51" s="6">
        <f t="shared" si="11"/>
        <v>3.0820833333333333</v>
      </c>
      <c r="AA51" s="6">
        <f t="shared" si="11"/>
        <v>3.1212499999999999</v>
      </c>
      <c r="AB51" s="6">
        <f t="shared" si="11"/>
        <v>3.0166666666666671</v>
      </c>
      <c r="AC51" s="6">
        <f t="shared" si="11"/>
        <v>3.4721428571428574</v>
      </c>
      <c r="AD51" s="6">
        <f t="shared" si="11"/>
        <v>3.6022727272727271</v>
      </c>
      <c r="AE51" s="6">
        <f t="shared" si="11"/>
        <v>3.9733333333333332</v>
      </c>
      <c r="AF51" s="6">
        <f t="shared" si="11"/>
        <v>4.07</v>
      </c>
      <c r="AG51" s="10">
        <f t="shared" si="9"/>
        <v>3.4432895923520928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>AVERAGE(U44:U49)</f>
        <v>3.75</v>
      </c>
      <c r="V52" s="6">
        <f t="shared" ref="V52:AF52" si="12">AVERAGE(V44:V49)</f>
        <v>3.7601785714285714</v>
      </c>
      <c r="W52" s="6">
        <f t="shared" si="12"/>
        <v>4.0493154761904764</v>
      </c>
      <c r="X52" s="6">
        <f t="shared" si="12"/>
        <v>3.8089732142857144</v>
      </c>
      <c r="Y52" s="6">
        <f t="shared" si="12"/>
        <v>3.7384391534391539</v>
      </c>
      <c r="Z52" s="6">
        <f t="shared" si="12"/>
        <v>3.5883915343915347</v>
      </c>
      <c r="AA52" s="6">
        <f t="shared" si="12"/>
        <v>3.5590504171754169</v>
      </c>
      <c r="AB52" s="6">
        <f t="shared" si="12"/>
        <v>3.592397741147741</v>
      </c>
      <c r="AC52" s="6">
        <f t="shared" si="12"/>
        <v>3.9044652014652015</v>
      </c>
      <c r="AD52" s="6">
        <f t="shared" si="12"/>
        <v>4.0917085137085136</v>
      </c>
      <c r="AE52" s="6">
        <f t="shared" si="12"/>
        <v>4.096166666666667</v>
      </c>
      <c r="AF52" s="6">
        <f t="shared" si="12"/>
        <v>4.2657575757575756</v>
      </c>
      <c r="AG52" s="10">
        <f t="shared" si="9"/>
        <v>3.850403672138047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X56" si="13">U50</f>
        <v>3.75</v>
      </c>
      <c r="V56" s="6">
        <f t="shared" si="13"/>
        <v>4.2450000000000001</v>
      </c>
      <c r="W56" s="6">
        <f t="shared" si="13"/>
        <v>4.7374999999999998</v>
      </c>
      <c r="X56" s="6">
        <f t="shared" si="13"/>
        <v>4.9574999999999996</v>
      </c>
      <c r="Y56" s="6">
        <f t="shared" ref="Y56:Z58" si="14">Y50</f>
        <v>3.98</v>
      </c>
      <c r="Z56" s="6">
        <f t="shared" si="14"/>
        <v>4.22</v>
      </c>
      <c r="AA56" s="6">
        <f t="shared" ref="AA56:AF56" si="15">AA50</f>
        <v>4.2699999999999996</v>
      </c>
      <c r="AB56" s="6">
        <f t="shared" si="15"/>
        <v>4.0014285714285718</v>
      </c>
      <c r="AC56" s="6">
        <f t="shared" si="15"/>
        <v>4.7257142857142869</v>
      </c>
      <c r="AD56" s="6">
        <f t="shared" si="15"/>
        <v>5.1566666666666672</v>
      </c>
      <c r="AE56" s="6">
        <f t="shared" si="15"/>
        <v>4.266</v>
      </c>
      <c r="AF56" s="6">
        <f t="shared" si="15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ref="U57:X57" si="16">U51</f>
        <v>3.75</v>
      </c>
      <c r="V57" s="6">
        <f t="shared" si="16"/>
        <v>3.2912500000000002</v>
      </c>
      <c r="W57" s="6">
        <f t="shared" si="16"/>
        <v>3.7442857142857142</v>
      </c>
      <c r="X57" s="6">
        <f t="shared" si="16"/>
        <v>2.99</v>
      </c>
      <c r="Y57" s="6">
        <f t="shared" si="14"/>
        <v>3.2061904761904763</v>
      </c>
      <c r="Z57" s="6">
        <f t="shared" si="14"/>
        <v>3.0820833333333333</v>
      </c>
      <c r="AA57" s="6">
        <f t="shared" ref="AA57:AF57" si="17">AA51</f>
        <v>3.1212499999999999</v>
      </c>
      <c r="AB57" s="6">
        <f t="shared" si="17"/>
        <v>3.0166666666666671</v>
      </c>
      <c r="AC57" s="6">
        <f t="shared" si="17"/>
        <v>3.4721428571428574</v>
      </c>
      <c r="AD57" s="6">
        <f t="shared" si="17"/>
        <v>3.6022727272727271</v>
      </c>
      <c r="AE57" s="6">
        <f t="shared" si="17"/>
        <v>3.9733333333333332</v>
      </c>
      <c r="AF57" s="6">
        <f t="shared" si="17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ref="U58:X58" si="18">U52</f>
        <v>3.75</v>
      </c>
      <c r="V58" s="11">
        <f t="shared" si="18"/>
        <v>3.7601785714285714</v>
      </c>
      <c r="W58" s="11">
        <f t="shared" si="18"/>
        <v>4.0493154761904764</v>
      </c>
      <c r="X58" s="11">
        <f t="shared" si="18"/>
        <v>3.8089732142857144</v>
      </c>
      <c r="Y58" s="11">
        <f t="shared" si="14"/>
        <v>3.7384391534391539</v>
      </c>
      <c r="Z58" s="11">
        <f t="shared" si="14"/>
        <v>3.5883915343915347</v>
      </c>
      <c r="AA58" s="11">
        <f t="shared" ref="AA58:AF58" si="19">AA52</f>
        <v>3.5590504171754169</v>
      </c>
      <c r="AB58" s="11">
        <f t="shared" si="19"/>
        <v>3.592397741147741</v>
      </c>
      <c r="AC58" s="11">
        <f t="shared" si="19"/>
        <v>3.9044652014652015</v>
      </c>
      <c r="AD58" s="11">
        <f t="shared" si="19"/>
        <v>4.0917085137085136</v>
      </c>
      <c r="AE58" s="11">
        <f t="shared" si="19"/>
        <v>4.096166666666667</v>
      </c>
      <c r="AF58" s="11">
        <f t="shared" si="1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14</v>
      </c>
      <c r="T59" s="5">
        <v>2021</v>
      </c>
      <c r="U59" s="12"/>
      <c r="V59" s="12"/>
      <c r="W59" s="12">
        <f>F29</f>
        <v>3.79</v>
      </c>
      <c r="X59" s="12">
        <f>F30</f>
        <v>3.79</v>
      </c>
      <c r="Y59" s="12">
        <f>F31</f>
        <v>3.79</v>
      </c>
      <c r="Z59" s="12">
        <f>F32</f>
        <v>2.29</v>
      </c>
      <c r="AA59" s="12">
        <f>F33</f>
        <v>2.29</v>
      </c>
      <c r="AB59" s="12">
        <f>F34</f>
        <v>2.64</v>
      </c>
      <c r="AC59" s="12">
        <f>F35</f>
        <v>2.64</v>
      </c>
      <c r="AD59" s="12">
        <f>F36</f>
        <v>3.4145398773006139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x14ac:dyDescent="0.25">
      <c r="B67" s="3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T67" s="35">
        <f>(D28-C28)/C28</f>
        <v>0.24234625965036818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ht="15.75" thickBot="1" x14ac:dyDescent="0.3">
      <c r="B68" s="3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T68" s="35">
        <f t="shared" ref="T68:T85" si="20">(D29-C29)/C29</f>
        <v>6.4868222557458458E-2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>(D30-C30)/C30</f>
        <v>-1</v>
      </c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2:32" x14ac:dyDescent="0.25">
      <c r="T70" s="35">
        <f t="shared" si="20"/>
        <v>-1</v>
      </c>
    </row>
    <row r="71" spans="2:32" x14ac:dyDescent="0.25">
      <c r="T71" s="35">
        <f t="shared" si="20"/>
        <v>-1</v>
      </c>
    </row>
    <row r="72" spans="2:32" x14ac:dyDescent="0.25">
      <c r="T72" s="35">
        <f>(D33-C33)/C33</f>
        <v>-0.55630490726772563</v>
      </c>
    </row>
    <row r="73" spans="2:32" x14ac:dyDescent="0.25">
      <c r="T73" s="35">
        <f t="shared" si="20"/>
        <v>-0.46756588872127075</v>
      </c>
    </row>
    <row r="74" spans="2:32" x14ac:dyDescent="0.25">
      <c r="T74" s="35">
        <f t="shared" si="20"/>
        <v>-0.42319637944804328</v>
      </c>
    </row>
    <row r="75" spans="2:32" x14ac:dyDescent="0.25">
      <c r="T75" s="35">
        <f t="shared" si="20"/>
        <v>-0.37882687017481592</v>
      </c>
    </row>
    <row r="76" spans="2:32" x14ac:dyDescent="0.25">
      <c r="T76" s="35" t="e">
        <f t="shared" si="20"/>
        <v>#DIV/0!</v>
      </c>
    </row>
    <row r="77" spans="2:32" x14ac:dyDescent="0.25">
      <c r="T77" s="35" t="e">
        <f t="shared" si="20"/>
        <v>#DIV/0!</v>
      </c>
    </row>
    <row r="78" spans="2:32" x14ac:dyDescent="0.25">
      <c r="T78" s="35" t="e">
        <f t="shared" si="20"/>
        <v>#DIV/0!</v>
      </c>
    </row>
    <row r="79" spans="2:32" x14ac:dyDescent="0.25">
      <c r="T79" s="35" t="e">
        <f t="shared" si="20"/>
        <v>#DIV/0!</v>
      </c>
    </row>
    <row r="80" spans="2:32" x14ac:dyDescent="0.25">
      <c r="T80" s="35" t="e">
        <f t="shared" si="20"/>
        <v>#DIV/0!</v>
      </c>
    </row>
    <row r="81" spans="20:20" x14ac:dyDescent="0.25">
      <c r="T81" s="35" t="e">
        <f t="shared" si="20"/>
        <v>#DIV/0!</v>
      </c>
    </row>
    <row r="82" spans="20:20" x14ac:dyDescent="0.25">
      <c r="T82" s="35" t="e">
        <f t="shared" si="20"/>
        <v>#DIV/0!</v>
      </c>
    </row>
    <row r="83" spans="20:20" x14ac:dyDescent="0.25">
      <c r="T83" s="35" t="e">
        <f t="shared" si="20"/>
        <v>#DIV/0!</v>
      </c>
    </row>
    <row r="84" spans="20:20" x14ac:dyDescent="0.25">
      <c r="T84" s="35" t="e">
        <f t="shared" si="20"/>
        <v>#DIV/0!</v>
      </c>
    </row>
    <row r="85" spans="20:20" x14ac:dyDescent="0.25">
      <c r="T85" s="35" t="e">
        <f t="shared" si="20"/>
        <v>#DIV/0!</v>
      </c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1"/>
  <sheetViews>
    <sheetView view="pageBreakPreview" topLeftCell="B31" zoomScale="85" zoomScaleNormal="160" zoomScaleSheetLayoutView="85" workbookViewId="0">
      <selection activeCell="B64" sqref="B6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2.285156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29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3"/>
      <c r="C7" s="44" t="s">
        <v>7</v>
      </c>
      <c r="D7" s="44"/>
      <c r="E7" s="44"/>
      <c r="F7" s="45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>
        <v>1.35</v>
      </c>
      <c r="Z23" s="9">
        <v>1.25</v>
      </c>
      <c r="AA23" s="6">
        <v>1.2999999999999998</v>
      </c>
      <c r="AB23" s="6">
        <v>1.2999999999999998</v>
      </c>
      <c r="AC23" s="6">
        <v>1.2999999999999998</v>
      </c>
      <c r="AD23" s="6"/>
      <c r="AE23" s="6"/>
      <c r="AF23" s="6"/>
      <c r="AG23" s="10">
        <f>AVERAGE(U23:AF23)</f>
        <v>1.2999999999999998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>
        <v>2</v>
      </c>
      <c r="X24" s="6">
        <v>1.5499999999999998</v>
      </c>
      <c r="Y24" s="6">
        <v>1.5499999999999998</v>
      </c>
      <c r="Z24" s="9">
        <v>1.65</v>
      </c>
      <c r="AA24" s="6">
        <v>1.5750000000000002</v>
      </c>
      <c r="AB24" s="6">
        <v>1.4500000000000002</v>
      </c>
      <c r="AC24" s="6">
        <v>1.65</v>
      </c>
      <c r="AD24" s="6">
        <v>1.65</v>
      </c>
      <c r="AE24" s="6"/>
      <c r="AF24" s="6"/>
      <c r="AG24" s="10">
        <f t="shared" ref="AG24:AG30" si="0">AVERAGE(U24:AF24)</f>
        <v>1.6343749999999999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>
        <v>1.5</v>
      </c>
      <c r="W25" s="6">
        <v>1.5</v>
      </c>
      <c r="X25" s="6">
        <v>1.1000000000000001</v>
      </c>
      <c r="Y25" s="6"/>
      <c r="Z25" s="9">
        <v>0.75</v>
      </c>
      <c r="AA25" s="6">
        <v>1.1000000000000001</v>
      </c>
      <c r="AB25" s="6">
        <v>1.35</v>
      </c>
      <c r="AC25" s="6">
        <v>1.35</v>
      </c>
      <c r="AD25" s="6"/>
      <c r="AE25" s="6"/>
      <c r="AF25" s="6"/>
      <c r="AG25" s="10">
        <f t="shared" si="0"/>
        <v>1.2357142857142855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2018</v>
      </c>
      <c r="U26" s="6"/>
      <c r="V26" s="6"/>
      <c r="W26" s="6"/>
      <c r="X26" s="6"/>
      <c r="Y26" s="6"/>
      <c r="Z26" s="9">
        <v>1.4</v>
      </c>
      <c r="AA26" s="6">
        <v>1.325</v>
      </c>
      <c r="AB26" s="6">
        <v>1.2999999999999998</v>
      </c>
      <c r="AC26" s="6">
        <v>1.175</v>
      </c>
      <c r="AD26" s="6">
        <v>0.97500000000000009</v>
      </c>
      <c r="AE26" s="6">
        <v>0.97500000000000009</v>
      </c>
      <c r="AF26" s="6"/>
      <c r="AG26" s="10">
        <f t="shared" si="0"/>
        <v>1.1916666666666664</v>
      </c>
    </row>
    <row r="27" spans="2:33" x14ac:dyDescent="0.25">
      <c r="B27" s="24">
        <v>20</v>
      </c>
      <c r="C27" s="39"/>
      <c r="D27" s="39"/>
      <c r="E27" s="39" t="s">
        <v>28</v>
      </c>
      <c r="F27" s="39"/>
      <c r="G27" s="40"/>
      <c r="S27" s="2"/>
      <c r="T27" s="5">
        <v>2019</v>
      </c>
      <c r="U27" s="6"/>
      <c r="V27" s="6"/>
      <c r="W27" s="6">
        <v>1.65</v>
      </c>
      <c r="X27" s="6">
        <v>1.875</v>
      </c>
      <c r="Y27" s="6">
        <v>1.7</v>
      </c>
      <c r="Z27" s="9">
        <v>1.2000000000000002</v>
      </c>
      <c r="AA27" s="6">
        <v>1.65</v>
      </c>
      <c r="AB27" s="6">
        <v>1.65</v>
      </c>
      <c r="AC27" s="6">
        <v>1.9</v>
      </c>
      <c r="AD27" s="6">
        <v>2.125</v>
      </c>
      <c r="AE27" s="6">
        <v>2.125</v>
      </c>
      <c r="AF27" s="6"/>
      <c r="AG27" s="10">
        <f t="shared" si="0"/>
        <v>1.7638888888888888</v>
      </c>
    </row>
    <row r="28" spans="2:33" x14ac:dyDescent="0.25">
      <c r="B28" s="26">
        <v>21</v>
      </c>
      <c r="C28" s="38">
        <v>1.1269</v>
      </c>
      <c r="D28" s="38">
        <f>'[1]21'!$D$146</f>
        <v>2</v>
      </c>
      <c r="E28" s="38">
        <f>'[1]21'!$F$146</f>
        <v>2.93</v>
      </c>
      <c r="F28" s="38">
        <f>'[1]21'!$G$146</f>
        <v>4.1900000000000004</v>
      </c>
      <c r="G28" s="40"/>
      <c r="S28" s="2"/>
      <c r="T28" s="5">
        <v>2020</v>
      </c>
      <c r="U28" s="6"/>
      <c r="V28" s="6"/>
      <c r="W28" s="6">
        <v>1.9</v>
      </c>
      <c r="X28" s="6">
        <v>1.9</v>
      </c>
      <c r="Y28" s="6">
        <v>1.9</v>
      </c>
      <c r="Z28" s="9">
        <v>1.6</v>
      </c>
      <c r="AA28" s="6">
        <v>2.25</v>
      </c>
      <c r="AB28" s="6">
        <v>1.9</v>
      </c>
      <c r="AC28" s="6">
        <v>1.9</v>
      </c>
      <c r="AD28" s="6"/>
      <c r="AE28" s="6"/>
      <c r="AF28" s="6"/>
      <c r="AG28" s="10">
        <f t="shared" si="0"/>
        <v>1.907142857142857</v>
      </c>
    </row>
    <row r="29" spans="2:33" x14ac:dyDescent="0.25">
      <c r="B29" s="24">
        <v>22</v>
      </c>
      <c r="C29" s="39">
        <v>1.1269</v>
      </c>
      <c r="D29" s="39">
        <f>'[1]22'!$D$146</f>
        <v>1.5</v>
      </c>
      <c r="E29" s="39">
        <f>'[1]22'!$F$146</f>
        <v>2.36</v>
      </c>
      <c r="F29" s="39">
        <f>'[1]22'!$G$146</f>
        <v>3.81</v>
      </c>
      <c r="G29" s="40"/>
      <c r="S29" s="2"/>
      <c r="T29" s="5" t="s">
        <v>24</v>
      </c>
      <c r="U29" s="6">
        <f>MAX(U23:U28)</f>
        <v>0</v>
      </c>
      <c r="V29" s="6">
        <f t="shared" ref="V29:AF29" si="1">MAX(V23:V28)</f>
        <v>1.5</v>
      </c>
      <c r="W29" s="6">
        <f t="shared" si="1"/>
        <v>2</v>
      </c>
      <c r="X29" s="6">
        <f t="shared" si="1"/>
        <v>1.9</v>
      </c>
      <c r="Y29" s="6">
        <f t="shared" si="1"/>
        <v>1.9</v>
      </c>
      <c r="Z29" s="6">
        <f t="shared" si="1"/>
        <v>1.65</v>
      </c>
      <c r="AA29" s="6">
        <f t="shared" si="1"/>
        <v>2.25</v>
      </c>
      <c r="AB29" s="6">
        <f t="shared" si="1"/>
        <v>1.9</v>
      </c>
      <c r="AC29" s="6">
        <f t="shared" si="1"/>
        <v>1.9</v>
      </c>
      <c r="AD29" s="6">
        <f t="shared" si="1"/>
        <v>2.125</v>
      </c>
      <c r="AE29" s="6">
        <f t="shared" si="1"/>
        <v>2.125</v>
      </c>
      <c r="AF29" s="6">
        <f t="shared" si="1"/>
        <v>0</v>
      </c>
      <c r="AG29" s="10">
        <f t="shared" si="0"/>
        <v>1.6041666666666667</v>
      </c>
    </row>
    <row r="30" spans="2:33" x14ac:dyDescent="0.25">
      <c r="B30" s="26">
        <v>23</v>
      </c>
      <c r="C30" s="38">
        <v>1.1269</v>
      </c>
      <c r="D30" s="38"/>
      <c r="E30" s="38"/>
      <c r="F30" s="38">
        <f>'[1]23'!$G$146</f>
        <v>3.67</v>
      </c>
      <c r="G30" s="40"/>
      <c r="S30" s="2"/>
      <c r="T30" s="5" t="s">
        <v>25</v>
      </c>
      <c r="U30" s="6">
        <f>MIN(U23:U28)</f>
        <v>0</v>
      </c>
      <c r="V30" s="6">
        <f t="shared" ref="V30:AF30" si="2">MIN(V23:V28)</f>
        <v>1.5</v>
      </c>
      <c r="W30" s="6">
        <f t="shared" si="2"/>
        <v>1.5</v>
      </c>
      <c r="X30" s="6">
        <f t="shared" si="2"/>
        <v>1.1000000000000001</v>
      </c>
      <c r="Y30" s="6">
        <f t="shared" si="2"/>
        <v>1.35</v>
      </c>
      <c r="Z30" s="6">
        <f t="shared" si="2"/>
        <v>0.75</v>
      </c>
      <c r="AA30" s="6">
        <f t="shared" si="2"/>
        <v>1.1000000000000001</v>
      </c>
      <c r="AB30" s="6">
        <f t="shared" si="2"/>
        <v>1.2999999999999998</v>
      </c>
      <c r="AC30" s="6">
        <f t="shared" si="2"/>
        <v>1.175</v>
      </c>
      <c r="AD30" s="6">
        <f t="shared" si="2"/>
        <v>0.97500000000000009</v>
      </c>
      <c r="AE30" s="6">
        <f t="shared" si="2"/>
        <v>0.97500000000000009</v>
      </c>
      <c r="AF30" s="6">
        <f t="shared" si="2"/>
        <v>0</v>
      </c>
      <c r="AG30" s="10">
        <f t="shared" si="0"/>
        <v>0.97708333333333319</v>
      </c>
    </row>
    <row r="31" spans="2:33" x14ac:dyDescent="0.25">
      <c r="B31" s="24">
        <v>24</v>
      </c>
      <c r="C31" s="39">
        <v>1.1269</v>
      </c>
      <c r="D31" s="39"/>
      <c r="E31" s="39"/>
      <c r="F31" s="39">
        <f>'[1]24'!$G$146</f>
        <v>3.81</v>
      </c>
      <c r="G31" s="40"/>
      <c r="S31" s="2"/>
      <c r="T31" s="5" t="s">
        <v>26</v>
      </c>
      <c r="U31" s="6"/>
      <c r="V31" s="6">
        <f t="shared" ref="V31:AE31" si="3">AVERAGE(V23:V28)</f>
        <v>1.5</v>
      </c>
      <c r="W31" s="6">
        <f t="shared" si="3"/>
        <v>1.7625000000000002</v>
      </c>
      <c r="X31" s="6">
        <f t="shared" si="3"/>
        <v>1.6062500000000002</v>
      </c>
      <c r="Y31" s="6">
        <f t="shared" si="3"/>
        <v>1.625</v>
      </c>
      <c r="Z31" s="6">
        <f t="shared" si="3"/>
        <v>1.3083333333333333</v>
      </c>
      <c r="AA31" s="6">
        <f t="shared" si="3"/>
        <v>1.5333333333333332</v>
      </c>
      <c r="AB31" s="6">
        <f t="shared" si="3"/>
        <v>1.4916666666666665</v>
      </c>
      <c r="AC31" s="6">
        <f t="shared" si="3"/>
        <v>1.5458333333333334</v>
      </c>
      <c r="AD31" s="6">
        <f t="shared" si="3"/>
        <v>1.5833333333333333</v>
      </c>
      <c r="AE31" s="6">
        <f t="shared" si="3"/>
        <v>1.55</v>
      </c>
      <c r="AF31" s="6"/>
      <c r="AG31" s="10">
        <f>AVERAGE(U31:AF31)</f>
        <v>1.5506250000000004</v>
      </c>
    </row>
    <row r="32" spans="2:33" x14ac:dyDescent="0.25">
      <c r="B32" s="26">
        <v>25</v>
      </c>
      <c r="C32" s="38">
        <v>1.1269</v>
      </c>
      <c r="D32" s="38"/>
      <c r="E32" s="38"/>
      <c r="F32" s="38">
        <f>'[1]25'!$G$146</f>
        <v>3.29</v>
      </c>
      <c r="G32" s="40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1.1269</v>
      </c>
      <c r="D33" s="39">
        <f>'[1]26'!$D$146</f>
        <v>1.05</v>
      </c>
      <c r="E33" s="39"/>
      <c r="F33" s="39">
        <f>'[1]26'!$G$146</f>
        <v>3.29</v>
      </c>
      <c r="G33" s="40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1.1269</v>
      </c>
      <c r="D34" s="38">
        <f>'[1]27'!$D$146</f>
        <v>1.18</v>
      </c>
      <c r="E34" s="38"/>
      <c r="F34" s="38">
        <f>'[1]27'!$G$146</f>
        <v>2.67</v>
      </c>
      <c r="G34" s="40"/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1.1269</v>
      </c>
      <c r="D35" s="39">
        <f>'[1]28'!$D$146</f>
        <v>1.35</v>
      </c>
      <c r="E35" s="39"/>
      <c r="F35" s="39">
        <f>'[1]28'!$G$146</f>
        <v>2.67</v>
      </c>
      <c r="G35" s="40"/>
      <c r="S35" s="2"/>
      <c r="T35" s="5" t="s">
        <v>27</v>
      </c>
      <c r="U35" s="6"/>
      <c r="V35" s="6">
        <f t="shared" ref="V35:AE37" si="4">V29</f>
        <v>1.5</v>
      </c>
      <c r="W35" s="6">
        <f t="shared" si="4"/>
        <v>2</v>
      </c>
      <c r="X35" s="6">
        <f t="shared" si="4"/>
        <v>1.9</v>
      </c>
      <c r="Y35" s="6">
        <f t="shared" si="4"/>
        <v>1.9</v>
      </c>
      <c r="Z35" s="6">
        <f t="shared" si="4"/>
        <v>1.65</v>
      </c>
      <c r="AA35" s="6">
        <f t="shared" si="4"/>
        <v>2.25</v>
      </c>
      <c r="AB35" s="6">
        <f t="shared" si="4"/>
        <v>1.9</v>
      </c>
      <c r="AC35" s="6">
        <f t="shared" si="4"/>
        <v>1.9</v>
      </c>
      <c r="AD35" s="6">
        <f t="shared" si="4"/>
        <v>2.125</v>
      </c>
      <c r="AE35" s="6">
        <f t="shared" si="4"/>
        <v>2.125</v>
      </c>
      <c r="AF35" s="6"/>
      <c r="AG35" s="4"/>
    </row>
    <row r="36" spans="2:33" x14ac:dyDescent="0.25">
      <c r="B36" s="26">
        <v>29</v>
      </c>
      <c r="C36" s="38">
        <v>1.1269</v>
      </c>
      <c r="D36" s="38">
        <f>'[1]29'!$D$146</f>
        <v>1.4</v>
      </c>
      <c r="E36" s="38"/>
      <c r="F36" s="38">
        <f>'[1]29'!$G$146</f>
        <v>3.6906960556844552</v>
      </c>
      <c r="G36" s="40"/>
      <c r="S36" s="2"/>
      <c r="T36" s="5"/>
      <c r="U36" s="6"/>
      <c r="V36" s="6">
        <f t="shared" si="4"/>
        <v>1.5</v>
      </c>
      <c r="W36" s="6">
        <f t="shared" si="4"/>
        <v>1.5</v>
      </c>
      <c r="X36" s="6">
        <f t="shared" si="4"/>
        <v>1.1000000000000001</v>
      </c>
      <c r="Y36" s="6">
        <f t="shared" si="4"/>
        <v>1.35</v>
      </c>
      <c r="Z36" s="6">
        <f t="shared" si="4"/>
        <v>0.75</v>
      </c>
      <c r="AA36" s="6">
        <f t="shared" si="4"/>
        <v>1.1000000000000001</v>
      </c>
      <c r="AB36" s="6">
        <f t="shared" si="4"/>
        <v>1.2999999999999998</v>
      </c>
      <c r="AC36" s="6">
        <f t="shared" si="4"/>
        <v>1.175</v>
      </c>
      <c r="AD36" s="6">
        <f t="shared" si="4"/>
        <v>0.97500000000000009</v>
      </c>
      <c r="AE36" s="6">
        <f t="shared" si="4"/>
        <v>0.97500000000000009</v>
      </c>
      <c r="AF36" s="6"/>
      <c r="AG36" s="4"/>
    </row>
    <row r="37" spans="2:33" x14ac:dyDescent="0.25">
      <c r="B37" s="24">
        <v>30</v>
      </c>
      <c r="C37" s="39"/>
      <c r="D37" s="39"/>
      <c r="E37" s="39"/>
      <c r="F37" s="39"/>
      <c r="G37" s="40"/>
      <c r="S37" s="2"/>
      <c r="T37" s="7" t="str">
        <f>T31</f>
        <v>Promedio 2015 - 2020</v>
      </c>
      <c r="U37" s="11"/>
      <c r="V37" s="11">
        <f t="shared" si="4"/>
        <v>1.5</v>
      </c>
      <c r="W37" s="11">
        <f t="shared" si="4"/>
        <v>1.7625000000000002</v>
      </c>
      <c r="X37" s="11">
        <f t="shared" si="4"/>
        <v>1.6062500000000002</v>
      </c>
      <c r="Y37" s="11">
        <f t="shared" si="4"/>
        <v>1.625</v>
      </c>
      <c r="Z37" s="11">
        <f t="shared" si="4"/>
        <v>1.3083333333333333</v>
      </c>
      <c r="AA37" s="11">
        <f t="shared" si="4"/>
        <v>1.5333333333333332</v>
      </c>
      <c r="AB37" s="11">
        <f t="shared" si="4"/>
        <v>1.4916666666666665</v>
      </c>
      <c r="AC37" s="11">
        <f t="shared" si="4"/>
        <v>1.5458333333333334</v>
      </c>
      <c r="AD37" s="11">
        <f t="shared" si="4"/>
        <v>1.5833333333333333</v>
      </c>
      <c r="AE37" s="11">
        <f t="shared" si="4"/>
        <v>1.55</v>
      </c>
      <c r="AF37" s="11"/>
      <c r="AG37" s="4"/>
    </row>
    <row r="38" spans="2:33" x14ac:dyDescent="0.25">
      <c r="B38" s="26">
        <v>31</v>
      </c>
      <c r="C38" s="38"/>
      <c r="D38" s="38"/>
      <c r="E38" s="23" t="s">
        <v>30</v>
      </c>
      <c r="F38" s="38"/>
      <c r="G38" s="40"/>
      <c r="S38" s="2"/>
      <c r="T38" s="5">
        <v>2021</v>
      </c>
      <c r="U38" s="12"/>
      <c r="V38" s="12">
        <f>D28</f>
        <v>2</v>
      </c>
      <c r="W38" s="12">
        <f>D29</f>
        <v>1.5</v>
      </c>
      <c r="X38" s="12"/>
      <c r="Y38" s="12"/>
      <c r="Z38" s="12"/>
      <c r="AA38" s="12">
        <f>D33</f>
        <v>1.05</v>
      </c>
      <c r="AB38" s="12">
        <f>D34</f>
        <v>1.18</v>
      </c>
      <c r="AC38" s="12">
        <f>D35</f>
        <v>1.35</v>
      </c>
      <c r="AD38" s="12">
        <f>D36</f>
        <v>1.4</v>
      </c>
      <c r="AE38" s="12"/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G39" s="4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G40" s="4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G41" s="4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G42" s="40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39"/>
      <c r="D43" s="39"/>
      <c r="E43" s="39"/>
      <c r="F43" s="39"/>
      <c r="G43" s="40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38"/>
      <c r="D44" s="38"/>
      <c r="E44" s="38"/>
      <c r="F44" s="38"/>
      <c r="G44" s="40"/>
      <c r="S44" s="2"/>
      <c r="T44" s="5">
        <v>2015</v>
      </c>
      <c r="U44" s="6"/>
      <c r="V44" s="6">
        <v>4.2450000000000001</v>
      </c>
      <c r="W44" s="6">
        <v>4.1616666666666662</v>
      </c>
      <c r="X44" s="6">
        <v>3.7483333333333335</v>
      </c>
      <c r="Y44" s="6">
        <v>3.7483333333333335</v>
      </c>
      <c r="Z44" s="9">
        <v>3.2551388888888888</v>
      </c>
      <c r="AA44" s="6">
        <v>3.1212499999999999</v>
      </c>
      <c r="AB44" s="6">
        <v>3.0166666666666671</v>
      </c>
      <c r="AC44" s="6">
        <v>3.7366666666666668</v>
      </c>
      <c r="AD44" s="6">
        <v>3.7111111111111108</v>
      </c>
      <c r="AE44" s="6">
        <v>3.9733333333333332</v>
      </c>
      <c r="AF44" s="6"/>
      <c r="AG44" s="10">
        <f>AVERAGE(U44:AF44)</f>
        <v>3.6717500000000003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/>
      <c r="V45" s="6">
        <v>3.7442857142857142</v>
      </c>
      <c r="W45" s="6">
        <v>3.7442857142857142</v>
      </c>
      <c r="X45" s="6">
        <v>3.3357142857142863</v>
      </c>
      <c r="Y45" s="6">
        <v>3.2061904761904763</v>
      </c>
      <c r="Z45" s="9">
        <v>3.3641269841269845</v>
      </c>
      <c r="AA45" s="6">
        <v>3.3350793650793649</v>
      </c>
      <c r="AB45" s="6">
        <v>3.2190476190476196</v>
      </c>
      <c r="AC45" s="6">
        <v>3.4721428571428574</v>
      </c>
      <c r="AD45" s="6">
        <v>3.7807142857142857</v>
      </c>
      <c r="AE45" s="6">
        <v>4.1066666666666665</v>
      </c>
      <c r="AF45" s="6">
        <v>4.07</v>
      </c>
      <c r="AG45" s="10">
        <f t="shared" ref="AG45:AG52" si="5">AVERAGE(U45:AF45)</f>
        <v>3.5798412698412703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3.75</v>
      </c>
      <c r="V46" s="6">
        <v>3.2912500000000002</v>
      </c>
      <c r="W46" s="6">
        <v>3.7456250000000004</v>
      </c>
      <c r="X46" s="6">
        <v>3.7456250000000004</v>
      </c>
      <c r="Y46" s="6">
        <v>3.8044444444444445</v>
      </c>
      <c r="Z46" s="9">
        <v>3.0820833333333333</v>
      </c>
      <c r="AA46" s="6">
        <v>3.1657936507936508</v>
      </c>
      <c r="AB46" s="6">
        <v>3.7191666666666667</v>
      </c>
      <c r="AC46" s="6">
        <v>3.793571428571429</v>
      </c>
      <c r="AD46" s="6">
        <v>5.1566666666666672</v>
      </c>
      <c r="AE46" s="6"/>
      <c r="AF46" s="6"/>
      <c r="AG46" s="10">
        <f t="shared" si="5"/>
        <v>3.725422619047619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/>
      <c r="V47" s="6"/>
      <c r="W47" s="6">
        <v>4.7374999999999998</v>
      </c>
      <c r="X47" s="6">
        <v>4.0766666666666671</v>
      </c>
      <c r="Y47" s="6">
        <v>3.8600000000000003</v>
      </c>
      <c r="Z47" s="9">
        <v>3.62</v>
      </c>
      <c r="AA47" s="6">
        <v>3.5383333333333336</v>
      </c>
      <c r="AB47" s="6">
        <v>3.6280769230769234</v>
      </c>
      <c r="AC47" s="6">
        <v>3.7942307692307695</v>
      </c>
      <c r="AD47" s="6">
        <v>3.6022727272727271</v>
      </c>
      <c r="AE47" s="6">
        <v>4.0386666666666668</v>
      </c>
      <c r="AF47" s="6">
        <v>4.5472727272727269</v>
      </c>
      <c r="AG47" s="10">
        <f t="shared" si="5"/>
        <v>3.9443019813519817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/>
      <c r="V48" s="6"/>
      <c r="W48" s="6">
        <v>3.8574999999999999</v>
      </c>
      <c r="X48" s="6">
        <v>4.9574999999999996</v>
      </c>
      <c r="Y48" s="6">
        <v>3.831666666666667</v>
      </c>
      <c r="Z48" s="9">
        <v>3.9889999999999999</v>
      </c>
      <c r="AA48" s="6">
        <v>3.9238461538461542</v>
      </c>
      <c r="AB48" s="6">
        <v>4.0014285714285718</v>
      </c>
      <c r="AC48" s="6">
        <v>4.7257142857142869</v>
      </c>
      <c r="AD48" s="6">
        <v>4.2077777777777783</v>
      </c>
      <c r="AE48" s="6">
        <v>4.266</v>
      </c>
      <c r="AF48" s="6">
        <v>4.18</v>
      </c>
      <c r="AG48" s="10">
        <f t="shared" si="5"/>
        <v>4.1940433455433448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>
        <v>5.56</v>
      </c>
      <c r="X49" s="6">
        <v>5.37</v>
      </c>
      <c r="Y49" s="6">
        <v>5.38</v>
      </c>
      <c r="Z49" s="9">
        <v>4.33</v>
      </c>
      <c r="AA49" s="6">
        <v>4.3899999999999997</v>
      </c>
      <c r="AB49" s="6">
        <v>4.2699999999999996</v>
      </c>
      <c r="AC49" s="6">
        <v>4.99</v>
      </c>
      <c r="AD49" s="6">
        <v>5.05</v>
      </c>
      <c r="AE49" s="6"/>
      <c r="AF49" s="6"/>
      <c r="AG49" s="10">
        <f t="shared" si="5"/>
        <v>4.9174999999999995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>MAX(U44:U49)</f>
        <v>3.75</v>
      </c>
      <c r="V50" s="6">
        <f t="shared" ref="V50:AF50" si="6">MAX(V44:V49)</f>
        <v>4.2450000000000001</v>
      </c>
      <c r="W50" s="6">
        <f t="shared" si="6"/>
        <v>5.56</v>
      </c>
      <c r="X50" s="6">
        <f t="shared" si="6"/>
        <v>5.37</v>
      </c>
      <c r="Y50" s="6">
        <f t="shared" si="6"/>
        <v>5.38</v>
      </c>
      <c r="Z50" s="6">
        <f t="shared" si="6"/>
        <v>4.33</v>
      </c>
      <c r="AA50" s="6">
        <f t="shared" si="6"/>
        <v>4.3899999999999997</v>
      </c>
      <c r="AB50" s="6">
        <f t="shared" si="6"/>
        <v>4.2699999999999996</v>
      </c>
      <c r="AC50" s="6">
        <f t="shared" si="6"/>
        <v>4.99</v>
      </c>
      <c r="AD50" s="6">
        <f t="shared" si="6"/>
        <v>5.1566666666666672</v>
      </c>
      <c r="AE50" s="6">
        <f t="shared" si="6"/>
        <v>4.266</v>
      </c>
      <c r="AF50" s="6">
        <f t="shared" si="6"/>
        <v>4.5472727272727269</v>
      </c>
      <c r="AG50" s="10">
        <f t="shared" si="5"/>
        <v>4.6879116161616166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>MIN(U44:U49)</f>
        <v>3.75</v>
      </c>
      <c r="V51" s="6">
        <f t="shared" ref="V51:AF51" si="7">MIN(V44:V49)</f>
        <v>3.2912500000000002</v>
      </c>
      <c r="W51" s="6">
        <f t="shared" si="7"/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3.1212499999999999</v>
      </c>
      <c r="AB51" s="6">
        <f t="shared" si="7"/>
        <v>3.0166666666666671</v>
      </c>
      <c r="AC51" s="6">
        <f t="shared" si="7"/>
        <v>3.4721428571428574</v>
      </c>
      <c r="AD51" s="6">
        <f t="shared" si="7"/>
        <v>3.6022727272727271</v>
      </c>
      <c r="AE51" s="6">
        <f t="shared" si="7"/>
        <v>3.9733333333333332</v>
      </c>
      <c r="AF51" s="6">
        <f t="shared" si="7"/>
        <v>4.07</v>
      </c>
      <c r="AG51" s="10">
        <f t="shared" si="5"/>
        <v>3.4720991161616159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>AVERAGE(U44:U49)</f>
        <v>3.75</v>
      </c>
      <c r="V52" s="6">
        <f t="shared" ref="V52:AF52" si="8">AVERAGE(V44:V49)</f>
        <v>3.7601785714285714</v>
      </c>
      <c r="W52" s="6">
        <f t="shared" si="8"/>
        <v>4.3010962301587297</v>
      </c>
      <c r="X52" s="6">
        <f t="shared" si="8"/>
        <v>4.2056398809523818</v>
      </c>
      <c r="Y52" s="6">
        <f t="shared" si="8"/>
        <v>3.9717724867724868</v>
      </c>
      <c r="Z52" s="6">
        <f t="shared" si="8"/>
        <v>3.6067248677248678</v>
      </c>
      <c r="AA52" s="6">
        <f t="shared" si="8"/>
        <v>3.5790504171754169</v>
      </c>
      <c r="AB52" s="6">
        <f t="shared" si="8"/>
        <v>3.6423977411477413</v>
      </c>
      <c r="AC52" s="6">
        <f t="shared" si="8"/>
        <v>4.0853876678876686</v>
      </c>
      <c r="AD52" s="6">
        <f t="shared" si="8"/>
        <v>4.2514237614237613</v>
      </c>
      <c r="AE52" s="6">
        <f t="shared" si="8"/>
        <v>4.096166666666667</v>
      </c>
      <c r="AF52" s="6">
        <f t="shared" si="8"/>
        <v>4.2657575757575756</v>
      </c>
      <c r="AG52" s="10">
        <f t="shared" si="5"/>
        <v>3.9596329889246555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3.75</v>
      </c>
      <c r="V56" s="6">
        <f t="shared" si="9"/>
        <v>4.2450000000000001</v>
      </c>
      <c r="W56" s="6">
        <f t="shared" si="9"/>
        <v>5.56</v>
      </c>
      <c r="X56" s="6">
        <f t="shared" si="9"/>
        <v>5.37</v>
      </c>
      <c r="Y56" s="6">
        <f t="shared" si="9"/>
        <v>5.38</v>
      </c>
      <c r="Z56" s="6">
        <f t="shared" si="9"/>
        <v>4.33</v>
      </c>
      <c r="AA56" s="6">
        <f t="shared" si="9"/>
        <v>4.3899999999999997</v>
      </c>
      <c r="AB56" s="6">
        <f t="shared" si="9"/>
        <v>4.2699999999999996</v>
      </c>
      <c r="AC56" s="6">
        <f t="shared" si="9"/>
        <v>4.99</v>
      </c>
      <c r="AD56" s="6">
        <f t="shared" si="9"/>
        <v>5.1566666666666672</v>
      </c>
      <c r="AE56" s="6">
        <f t="shared" si="9"/>
        <v>4.266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3.1212499999999999</v>
      </c>
      <c r="AB57" s="6">
        <f t="shared" si="9"/>
        <v>3.0166666666666671</v>
      </c>
      <c r="AC57" s="6">
        <f t="shared" si="9"/>
        <v>3.4721428571428574</v>
      </c>
      <c r="AD57" s="6">
        <f t="shared" si="9"/>
        <v>3.6022727272727271</v>
      </c>
      <c r="AE57" s="6">
        <f t="shared" si="9"/>
        <v>3.9733333333333332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3.75</v>
      </c>
      <c r="V58" s="11">
        <f t="shared" si="9"/>
        <v>3.7601785714285714</v>
      </c>
      <c r="W58" s="11">
        <f t="shared" si="9"/>
        <v>4.3010962301587297</v>
      </c>
      <c r="X58" s="11">
        <f t="shared" si="9"/>
        <v>4.2056398809523818</v>
      </c>
      <c r="Y58" s="11">
        <f t="shared" si="9"/>
        <v>3.9717724867724868</v>
      </c>
      <c r="Z58" s="11">
        <f t="shared" si="9"/>
        <v>3.6067248677248678</v>
      </c>
      <c r="AA58" s="11">
        <f t="shared" si="9"/>
        <v>3.5790504171754169</v>
      </c>
      <c r="AB58" s="11">
        <f t="shared" si="9"/>
        <v>3.6423977411477413</v>
      </c>
      <c r="AC58" s="11">
        <f t="shared" si="9"/>
        <v>4.0853876678876686</v>
      </c>
      <c r="AD58" s="11">
        <f t="shared" si="9"/>
        <v>4.2514237614237613</v>
      </c>
      <c r="AE58" s="11">
        <f t="shared" si="9"/>
        <v>4.096166666666667</v>
      </c>
      <c r="AF58" s="11">
        <f t="shared" si="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13</v>
      </c>
      <c r="T59" s="5">
        <v>2021</v>
      </c>
      <c r="U59" s="12"/>
      <c r="V59" s="12">
        <f>F28</f>
        <v>4.1900000000000004</v>
      </c>
      <c r="W59" s="12">
        <f>F29</f>
        <v>3.81</v>
      </c>
      <c r="X59" s="12">
        <f>F30</f>
        <v>3.67</v>
      </c>
      <c r="Y59" s="12">
        <f>F31</f>
        <v>3.81</v>
      </c>
      <c r="Z59" s="12">
        <f>F32</f>
        <v>3.29</v>
      </c>
      <c r="AA59" s="12">
        <f>F33</f>
        <v>3.29</v>
      </c>
      <c r="AB59" s="12">
        <f>F34</f>
        <v>2.67</v>
      </c>
      <c r="AC59" s="12">
        <f>F35</f>
        <v>2.67</v>
      </c>
      <c r="AD59" s="12">
        <f>F36</f>
        <v>3.6906960556844552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(D28-C28)/C28</f>
        <v>0.77478037092909746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4" si="10">(D29-C29)/C29</f>
        <v>0.33108527819682315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-1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-1</v>
      </c>
    </row>
    <row r="70" spans="2:32" x14ac:dyDescent="0.25">
      <c r="T70" s="35">
        <f t="shared" si="10"/>
        <v>-1</v>
      </c>
    </row>
    <row r="71" spans="2:32" x14ac:dyDescent="0.25">
      <c r="T71" s="35">
        <f t="shared" si="10"/>
        <v>-6.8240305262223772E-2</v>
      </c>
    </row>
    <row r="72" spans="2:32" x14ac:dyDescent="0.25">
      <c r="T72" s="35">
        <f t="shared" si="10"/>
        <v>4.7120418848167471E-2</v>
      </c>
    </row>
    <row r="73" spans="2:32" x14ac:dyDescent="0.25">
      <c r="T73" s="35">
        <f t="shared" si="10"/>
        <v>0.19797675037714088</v>
      </c>
    </row>
    <row r="74" spans="2:32" x14ac:dyDescent="0.25">
      <c r="T74" s="35">
        <f t="shared" si="10"/>
        <v>0.24234625965036818</v>
      </c>
    </row>
    <row r="75" spans="2:32" x14ac:dyDescent="0.25">
      <c r="T75" s="35" t="e">
        <f t="shared" si="10"/>
        <v>#DIV/0!</v>
      </c>
    </row>
    <row r="76" spans="2:32" x14ac:dyDescent="0.25">
      <c r="T76" s="35" t="e">
        <f t="shared" si="10"/>
        <v>#DIV/0!</v>
      </c>
    </row>
    <row r="77" spans="2:32" x14ac:dyDescent="0.25">
      <c r="T77" s="35" t="e">
        <f t="shared" si="10"/>
        <v>#DIV/0!</v>
      </c>
    </row>
    <row r="78" spans="2:32" x14ac:dyDescent="0.25">
      <c r="T78" s="35" t="e">
        <f t="shared" si="10"/>
        <v>#DIV/0!</v>
      </c>
    </row>
    <row r="79" spans="2:32" x14ac:dyDescent="0.25">
      <c r="T79" s="35" t="e">
        <f t="shared" si="10"/>
        <v>#DIV/0!</v>
      </c>
    </row>
    <row r="80" spans="2:32" x14ac:dyDescent="0.25">
      <c r="T80" s="35" t="e">
        <f t="shared" si="10"/>
        <v>#DIV/0!</v>
      </c>
    </row>
    <row r="81" spans="20:20" x14ac:dyDescent="0.25">
      <c r="T81" s="35" t="e">
        <f t="shared" si="10"/>
        <v>#DIV/0!</v>
      </c>
    </row>
    <row r="82" spans="20:20" x14ac:dyDescent="0.25">
      <c r="T82" s="35" t="e">
        <f t="shared" si="10"/>
        <v>#DIV/0!</v>
      </c>
    </row>
    <row r="83" spans="20:20" x14ac:dyDescent="0.25">
      <c r="T83" s="35" t="e">
        <f t="shared" si="10"/>
        <v>#DIV/0!</v>
      </c>
    </row>
    <row r="84" spans="20:20" x14ac:dyDescent="0.25">
      <c r="T84" s="35" t="e">
        <f t="shared" si="10"/>
        <v>#DIV/0!</v>
      </c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  <row r="89" spans="20:20" x14ac:dyDescent="0.25">
      <c r="T89" s="35"/>
    </row>
    <row r="90" spans="20:20" x14ac:dyDescent="0.25">
      <c r="T90" s="35"/>
    </row>
    <row r="91" spans="20:20" x14ac:dyDescent="0.25">
      <c r="T91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view="pageBreakPreview" topLeftCell="A37" zoomScale="85" zoomScaleNormal="160" zoomScaleSheetLayoutView="85" workbookViewId="0">
      <selection activeCell="B64" sqref="B6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9" customWidth="1"/>
    <col min="14" max="14" width="2.14062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29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3"/>
      <c r="C7" s="44" t="s">
        <v>7</v>
      </c>
      <c r="D7" s="44"/>
      <c r="E7" s="44"/>
      <c r="F7" s="45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>
        <v>2.7</v>
      </c>
      <c r="X23" s="6">
        <v>2.4</v>
      </c>
      <c r="Y23" s="6">
        <v>1.9500000000000002</v>
      </c>
      <c r="Z23" s="9">
        <v>1.7250000000000001</v>
      </c>
      <c r="AA23" s="6">
        <v>1.7250000000000001</v>
      </c>
      <c r="AB23" s="6">
        <v>1.7250000000000001</v>
      </c>
      <c r="AC23" s="6">
        <v>1.7250000000000001</v>
      </c>
      <c r="AD23" s="6"/>
      <c r="AE23" s="6"/>
      <c r="AF23" s="6"/>
      <c r="AG23" s="10">
        <f>AVERAGE(U23:AF23)</f>
        <v>1.9928571428571427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>
        <v>2.2999999999999998</v>
      </c>
      <c r="X24" s="6">
        <v>2.2999999999999998</v>
      </c>
      <c r="Y24" s="6">
        <v>2.2999999999999998</v>
      </c>
      <c r="Z24" s="9">
        <v>2.0499999999999998</v>
      </c>
      <c r="AA24" s="6">
        <v>2</v>
      </c>
      <c r="AB24" s="6">
        <v>1.7000000000000002</v>
      </c>
      <c r="AC24" s="6">
        <v>1.9</v>
      </c>
      <c r="AD24" s="6">
        <v>1.9</v>
      </c>
      <c r="AE24" s="6"/>
      <c r="AF24" s="6"/>
      <c r="AG24" s="10">
        <f t="shared" ref="AG24:AG31" si="0">AVERAGE(U24:AF24)</f>
        <v>2.0562499999999999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>
        <v>2.25</v>
      </c>
      <c r="W25" s="6">
        <v>2.25</v>
      </c>
      <c r="X25" s="6">
        <v>1.85</v>
      </c>
      <c r="Y25" s="6">
        <v>1.05</v>
      </c>
      <c r="Z25" s="9">
        <v>1.05</v>
      </c>
      <c r="AA25" s="6">
        <v>1.65</v>
      </c>
      <c r="AB25" s="6">
        <v>1.85</v>
      </c>
      <c r="AC25" s="6">
        <v>1.85</v>
      </c>
      <c r="AD25" s="6"/>
      <c r="AE25" s="6"/>
      <c r="AF25" s="6"/>
      <c r="AG25" s="10">
        <f t="shared" si="0"/>
        <v>1.7249999999999999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2018</v>
      </c>
      <c r="U26" s="6"/>
      <c r="V26" s="6"/>
      <c r="W26" s="6"/>
      <c r="X26" s="6"/>
      <c r="Y26" s="6"/>
      <c r="Z26" s="9">
        <v>1.6</v>
      </c>
      <c r="AA26" s="6">
        <v>1.8</v>
      </c>
      <c r="AB26" s="6">
        <v>1.85</v>
      </c>
      <c r="AC26" s="6">
        <v>1.6</v>
      </c>
      <c r="AD26" s="6">
        <v>1.375</v>
      </c>
      <c r="AE26" s="6">
        <v>1.375</v>
      </c>
      <c r="AF26" s="6"/>
      <c r="AG26" s="10">
        <f t="shared" si="0"/>
        <v>1.5999999999999999</v>
      </c>
    </row>
    <row r="27" spans="2:33" x14ac:dyDescent="0.25">
      <c r="B27" s="24">
        <v>20</v>
      </c>
      <c r="C27" s="39"/>
      <c r="D27" s="39"/>
      <c r="E27" s="39" t="s">
        <v>28</v>
      </c>
      <c r="F27" s="39"/>
      <c r="S27" s="2"/>
      <c r="T27" s="5">
        <v>2019</v>
      </c>
      <c r="U27" s="6"/>
      <c r="V27" s="6"/>
      <c r="W27" s="6">
        <v>2.1749999999999998</v>
      </c>
      <c r="X27" s="6">
        <v>2.2750000000000004</v>
      </c>
      <c r="Y27" s="6">
        <v>2.1749999999999998</v>
      </c>
      <c r="Z27" s="9">
        <v>1.7000000000000002</v>
      </c>
      <c r="AA27" s="6">
        <v>1.9500000000000002</v>
      </c>
      <c r="AB27" s="6">
        <v>1.9500000000000002</v>
      </c>
      <c r="AC27" s="6">
        <v>2.2249999999999996</v>
      </c>
      <c r="AD27" s="6">
        <v>2.4</v>
      </c>
      <c r="AE27" s="6">
        <v>2.4</v>
      </c>
      <c r="AF27" s="6"/>
      <c r="AG27" s="10">
        <f t="shared" si="0"/>
        <v>2.1388888888888884</v>
      </c>
    </row>
    <row r="28" spans="2:33" x14ac:dyDescent="0.25">
      <c r="B28" s="26">
        <v>21</v>
      </c>
      <c r="C28" s="38">
        <v>1.1269</v>
      </c>
      <c r="D28" s="38">
        <f>'[1]21'!$D$147</f>
        <v>2.5</v>
      </c>
      <c r="E28" s="38">
        <f>'[1]21'!$F$147</f>
        <v>3.51</v>
      </c>
      <c r="F28" s="38">
        <f>'[1]21'!$G$147</f>
        <v>5.05</v>
      </c>
      <c r="S28" s="2"/>
      <c r="T28" s="5">
        <v>2020</v>
      </c>
      <c r="U28" s="6"/>
      <c r="V28" s="6"/>
      <c r="W28" s="6">
        <v>3.2</v>
      </c>
      <c r="X28" s="6">
        <v>3.2</v>
      </c>
      <c r="Y28" s="6">
        <v>2.5</v>
      </c>
      <c r="Z28" s="9">
        <v>2.1</v>
      </c>
      <c r="AA28" s="6">
        <v>2.75</v>
      </c>
      <c r="AB28" s="6">
        <v>2.4500000000000002</v>
      </c>
      <c r="AC28" s="6">
        <v>2.73</v>
      </c>
      <c r="AD28" s="6"/>
      <c r="AE28" s="6"/>
      <c r="AF28" s="6"/>
      <c r="AG28" s="10">
        <f t="shared" si="0"/>
        <v>2.7042857142857142</v>
      </c>
    </row>
    <row r="29" spans="2:33" x14ac:dyDescent="0.25">
      <c r="B29" s="24">
        <v>22</v>
      </c>
      <c r="C29" s="39">
        <v>1.1269</v>
      </c>
      <c r="D29" s="39">
        <f>'[1]22'!$D$147</f>
        <v>2.2000000000000002</v>
      </c>
      <c r="E29" s="39">
        <f>'[1]22'!$F$147</f>
        <v>3.16</v>
      </c>
      <c r="F29" s="39">
        <f>'[1]22'!$G$147</f>
        <v>4.2300000000000004</v>
      </c>
      <c r="S29" s="2"/>
      <c r="T29" s="5" t="s">
        <v>24</v>
      </c>
      <c r="U29" s="6">
        <f>MAX(U23:U28)</f>
        <v>0</v>
      </c>
      <c r="V29" s="6">
        <f t="shared" ref="V29:AF29" si="1">MAX(V23:V28)</f>
        <v>2.25</v>
      </c>
      <c r="W29" s="6">
        <f t="shared" si="1"/>
        <v>3.2</v>
      </c>
      <c r="X29" s="6">
        <f t="shared" si="1"/>
        <v>3.2</v>
      </c>
      <c r="Y29" s="6">
        <f t="shared" si="1"/>
        <v>2.5</v>
      </c>
      <c r="Z29" s="6">
        <f t="shared" si="1"/>
        <v>2.1</v>
      </c>
      <c r="AA29" s="6">
        <f t="shared" si="1"/>
        <v>2.75</v>
      </c>
      <c r="AB29" s="6">
        <f t="shared" si="1"/>
        <v>2.4500000000000002</v>
      </c>
      <c r="AC29" s="6">
        <f t="shared" si="1"/>
        <v>2.73</v>
      </c>
      <c r="AD29" s="6">
        <f t="shared" si="1"/>
        <v>2.4</v>
      </c>
      <c r="AE29" s="6">
        <f t="shared" si="1"/>
        <v>2.4</v>
      </c>
      <c r="AF29" s="6">
        <f t="shared" si="1"/>
        <v>0</v>
      </c>
      <c r="AG29" s="10">
        <f t="shared" si="0"/>
        <v>2.1649999999999996</v>
      </c>
    </row>
    <row r="30" spans="2:33" x14ac:dyDescent="0.25">
      <c r="B30" s="26">
        <v>23</v>
      </c>
      <c r="C30" s="38">
        <v>1.1269</v>
      </c>
      <c r="D30" s="38"/>
      <c r="E30" s="38"/>
      <c r="F30" s="38">
        <f>'[1]23'!$G$147</f>
        <v>4.2</v>
      </c>
      <c r="S30" s="2"/>
      <c r="T30" s="5" t="s">
        <v>25</v>
      </c>
      <c r="U30" s="6">
        <f>MIN(U23:U28)</f>
        <v>0</v>
      </c>
      <c r="V30" s="6">
        <f t="shared" ref="V30:AF30" si="2">MIN(V23:V28)</f>
        <v>2.25</v>
      </c>
      <c r="W30" s="6">
        <f t="shared" si="2"/>
        <v>2.1749999999999998</v>
      </c>
      <c r="X30" s="6">
        <f t="shared" si="2"/>
        <v>1.85</v>
      </c>
      <c r="Y30" s="6">
        <f t="shared" si="2"/>
        <v>1.05</v>
      </c>
      <c r="Z30" s="6">
        <f t="shared" si="2"/>
        <v>1.05</v>
      </c>
      <c r="AA30" s="6">
        <f t="shared" si="2"/>
        <v>1.65</v>
      </c>
      <c r="AB30" s="6">
        <f t="shared" si="2"/>
        <v>1.7000000000000002</v>
      </c>
      <c r="AC30" s="6">
        <f t="shared" si="2"/>
        <v>1.6</v>
      </c>
      <c r="AD30" s="6">
        <f t="shared" si="2"/>
        <v>1.375</v>
      </c>
      <c r="AE30" s="6">
        <f t="shared" si="2"/>
        <v>1.375</v>
      </c>
      <c r="AF30" s="6">
        <f t="shared" si="2"/>
        <v>0</v>
      </c>
      <c r="AG30" s="10">
        <f t="shared" si="0"/>
        <v>1.3395833333333336</v>
      </c>
    </row>
    <row r="31" spans="2:33" x14ac:dyDescent="0.25">
      <c r="B31" s="24">
        <v>24</v>
      </c>
      <c r="C31" s="39">
        <v>1.1269</v>
      </c>
      <c r="D31" s="39"/>
      <c r="E31" s="39"/>
      <c r="F31" s="39">
        <f>'[1]24'!$G$147</f>
        <v>4.3600000000000003</v>
      </c>
      <c r="S31" s="2"/>
      <c r="T31" s="5" t="s">
        <v>26</v>
      </c>
      <c r="U31" s="6" t="e">
        <f>AVERAGE(U23:U28)</f>
        <v>#DIV/0!</v>
      </c>
      <c r="V31" s="6">
        <f t="shared" ref="V31:AF31" si="3">AVERAGE(V23:V28)</f>
        <v>2.25</v>
      </c>
      <c r="W31" s="6">
        <f t="shared" si="3"/>
        <v>2.5249999999999999</v>
      </c>
      <c r="X31" s="6">
        <f t="shared" si="3"/>
        <v>2.4049999999999998</v>
      </c>
      <c r="Y31" s="6">
        <f t="shared" si="3"/>
        <v>1.9949999999999999</v>
      </c>
      <c r="Z31" s="6">
        <f t="shared" si="3"/>
        <v>1.7041666666666666</v>
      </c>
      <c r="AA31" s="6">
        <f t="shared" si="3"/>
        <v>1.9791666666666667</v>
      </c>
      <c r="AB31" s="6">
        <f t="shared" si="3"/>
        <v>1.9208333333333332</v>
      </c>
      <c r="AC31" s="6">
        <f t="shared" si="3"/>
        <v>2.0049999999999999</v>
      </c>
      <c r="AD31" s="6">
        <f t="shared" si="3"/>
        <v>1.8916666666666666</v>
      </c>
      <c r="AE31" s="6">
        <f t="shared" si="3"/>
        <v>1.8875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38">
        <v>1.1269</v>
      </c>
      <c r="D32" s="38"/>
      <c r="E32" s="38"/>
      <c r="F32" s="38">
        <f>'[1]25'!$G$147</f>
        <v>4.47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1.1269</v>
      </c>
      <c r="D33" s="39">
        <f>'[1]26'!$D$147</f>
        <v>1.35</v>
      </c>
      <c r="E33" s="39"/>
      <c r="F33" s="39">
        <f>'[1]26'!$G$147</f>
        <v>4.38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1.1269</v>
      </c>
      <c r="D34" s="38">
        <f>'[1]27'!$D$147</f>
        <v>1.65</v>
      </c>
      <c r="E34" s="38"/>
      <c r="F34" s="38">
        <f>'[1]27'!$G$147</f>
        <v>3.59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1.1269</v>
      </c>
      <c r="D35" s="39">
        <f>'[1]28'!$D$147</f>
        <v>2.0499999999999998</v>
      </c>
      <c r="E35" s="39"/>
      <c r="F35" s="39">
        <f>'[1]28'!$G$147</f>
        <v>3.47</v>
      </c>
      <c r="S35" s="2"/>
      <c r="T35" s="5" t="s">
        <v>27</v>
      </c>
      <c r="U35" s="6"/>
      <c r="V35" s="6">
        <f t="shared" ref="V35:AE37" si="4">V29</f>
        <v>2.25</v>
      </c>
      <c r="W35" s="6">
        <f t="shared" si="4"/>
        <v>3.2</v>
      </c>
      <c r="X35" s="6">
        <f t="shared" si="4"/>
        <v>3.2</v>
      </c>
      <c r="Y35" s="6">
        <f t="shared" si="4"/>
        <v>2.5</v>
      </c>
      <c r="Z35" s="6">
        <f t="shared" si="4"/>
        <v>2.1</v>
      </c>
      <c r="AA35" s="6">
        <f t="shared" si="4"/>
        <v>2.75</v>
      </c>
      <c r="AB35" s="6">
        <f t="shared" si="4"/>
        <v>2.4500000000000002</v>
      </c>
      <c r="AC35" s="6">
        <f t="shared" si="4"/>
        <v>2.73</v>
      </c>
      <c r="AD35" s="6">
        <f t="shared" si="4"/>
        <v>2.4</v>
      </c>
      <c r="AE35" s="6">
        <f t="shared" si="4"/>
        <v>2.4</v>
      </c>
      <c r="AF35" s="6"/>
      <c r="AG35" s="4"/>
    </row>
    <row r="36" spans="2:33" x14ac:dyDescent="0.25">
      <c r="B36" s="26">
        <v>29</v>
      </c>
      <c r="C36" s="38">
        <v>1.1269</v>
      </c>
      <c r="D36" s="38">
        <f>'[1]29'!$D$147</f>
        <v>2.15</v>
      </c>
      <c r="E36" s="38"/>
      <c r="F36" s="38">
        <f>'[1]29'!$G$147</f>
        <v>4.7126086956521744</v>
      </c>
      <c r="S36" s="2"/>
      <c r="T36" s="5"/>
      <c r="U36" s="6"/>
      <c r="V36" s="6">
        <f t="shared" si="4"/>
        <v>2.25</v>
      </c>
      <c r="W36" s="6">
        <f t="shared" si="4"/>
        <v>2.1749999999999998</v>
      </c>
      <c r="X36" s="6">
        <f t="shared" si="4"/>
        <v>1.85</v>
      </c>
      <c r="Y36" s="6">
        <f t="shared" si="4"/>
        <v>1.05</v>
      </c>
      <c r="Z36" s="6">
        <f t="shared" si="4"/>
        <v>1.05</v>
      </c>
      <c r="AA36" s="6">
        <f t="shared" si="4"/>
        <v>1.65</v>
      </c>
      <c r="AB36" s="6">
        <f t="shared" si="4"/>
        <v>1.7000000000000002</v>
      </c>
      <c r="AC36" s="6">
        <f t="shared" si="4"/>
        <v>1.6</v>
      </c>
      <c r="AD36" s="6">
        <f t="shared" si="4"/>
        <v>1.375</v>
      </c>
      <c r="AE36" s="6">
        <f t="shared" si="4"/>
        <v>1.375</v>
      </c>
      <c r="AF36" s="6"/>
      <c r="AG36" s="4"/>
    </row>
    <row r="37" spans="2:33" x14ac:dyDescent="0.25">
      <c r="B37" s="24">
        <v>30</v>
      </c>
      <c r="C37" s="39"/>
      <c r="D37" s="39"/>
      <c r="E37" s="39"/>
      <c r="F37" s="39"/>
      <c r="S37" s="2"/>
      <c r="T37" s="7" t="str">
        <f>T31</f>
        <v>Promedio 2015 - 2020</v>
      </c>
      <c r="U37" s="11"/>
      <c r="V37" s="11">
        <f t="shared" si="4"/>
        <v>2.25</v>
      </c>
      <c r="W37" s="11">
        <f>W31</f>
        <v>2.5249999999999999</v>
      </c>
      <c r="X37" s="11">
        <f t="shared" si="4"/>
        <v>2.4049999999999998</v>
      </c>
      <c r="Y37" s="11">
        <f t="shared" si="4"/>
        <v>1.9949999999999999</v>
      </c>
      <c r="Z37" s="11">
        <f t="shared" si="4"/>
        <v>1.7041666666666666</v>
      </c>
      <c r="AA37" s="11">
        <f t="shared" si="4"/>
        <v>1.9791666666666667</v>
      </c>
      <c r="AB37" s="11">
        <f t="shared" si="4"/>
        <v>1.9208333333333332</v>
      </c>
      <c r="AC37" s="11">
        <f t="shared" si="4"/>
        <v>2.0049999999999999</v>
      </c>
      <c r="AD37" s="11">
        <f t="shared" si="4"/>
        <v>1.8916666666666666</v>
      </c>
      <c r="AE37" s="11">
        <f t="shared" si="4"/>
        <v>1.8875</v>
      </c>
      <c r="AF37" s="11"/>
      <c r="AG37" s="4"/>
    </row>
    <row r="38" spans="2:33" x14ac:dyDescent="0.25">
      <c r="B38" s="26">
        <v>31</v>
      </c>
      <c r="C38" s="38"/>
      <c r="D38" s="38"/>
      <c r="E38" s="23" t="s">
        <v>30</v>
      </c>
      <c r="F38" s="38"/>
      <c r="S38" s="2"/>
      <c r="T38" s="5">
        <v>2021</v>
      </c>
      <c r="U38" s="12"/>
      <c r="V38" s="12">
        <f>D28</f>
        <v>2.5</v>
      </c>
      <c r="W38" s="12">
        <f>D29</f>
        <v>2.2000000000000002</v>
      </c>
      <c r="X38" s="12"/>
      <c r="Y38" s="12"/>
      <c r="Z38" s="12"/>
      <c r="AA38" s="12">
        <f>D33</f>
        <v>1.35</v>
      </c>
      <c r="AB38" s="12">
        <f>D34</f>
        <v>1.65</v>
      </c>
      <c r="AC38" s="12">
        <f>D35</f>
        <v>2.0499999999999998</v>
      </c>
      <c r="AD38" s="12">
        <f>D36</f>
        <v>2.15</v>
      </c>
      <c r="AE38" s="12"/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2015</v>
      </c>
      <c r="U44" s="6"/>
      <c r="V44" s="6">
        <v>4.2450000000000001</v>
      </c>
      <c r="W44" s="6">
        <v>4.1616666666666662</v>
      </c>
      <c r="X44" s="6">
        <v>3.7483333333333335</v>
      </c>
      <c r="Y44" s="6">
        <v>3.7483333333333335</v>
      </c>
      <c r="Z44" s="9">
        <v>3.2551388888888888</v>
      </c>
      <c r="AA44" s="6">
        <v>3.1212499999999999</v>
      </c>
      <c r="AB44" s="6">
        <v>3.0166666666666671</v>
      </c>
      <c r="AC44" s="6">
        <v>3.7366666666666668</v>
      </c>
      <c r="AD44" s="6">
        <v>3.7111111111111108</v>
      </c>
      <c r="AE44" s="6">
        <v>3.9733333333333332</v>
      </c>
      <c r="AF44" s="6"/>
      <c r="AG44" s="10">
        <f>AVERAGE(U44:AF44)</f>
        <v>3.6717500000000003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/>
      <c r="V45" s="6">
        <v>3.7442857142857142</v>
      </c>
      <c r="W45" s="6">
        <v>3.7442857142857142</v>
      </c>
      <c r="X45" s="6">
        <v>3.3357142857142863</v>
      </c>
      <c r="Y45" s="6">
        <v>3.2061904761904763</v>
      </c>
      <c r="Z45" s="9">
        <v>3.3641269841269845</v>
      </c>
      <c r="AA45" s="6">
        <v>3.3350793650793649</v>
      </c>
      <c r="AB45" s="6">
        <v>3.2190476190476196</v>
      </c>
      <c r="AC45" s="6">
        <v>3.4721428571428574</v>
      </c>
      <c r="AD45" s="6">
        <v>3.7807142857142857</v>
      </c>
      <c r="AE45" s="6">
        <v>4.1066666666666665</v>
      </c>
      <c r="AF45" s="6">
        <v>4.07</v>
      </c>
      <c r="AG45" s="10">
        <f t="shared" ref="AG45:AG52" si="5">AVERAGE(U45:AF45)</f>
        <v>3.5798412698412703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3.75</v>
      </c>
      <c r="V46" s="6">
        <v>3.2912500000000002</v>
      </c>
      <c r="W46" s="6">
        <v>3.7456250000000004</v>
      </c>
      <c r="X46" s="6">
        <v>3.7456250000000004</v>
      </c>
      <c r="Y46" s="6">
        <v>3.8044444444444445</v>
      </c>
      <c r="Z46" s="9">
        <v>3.0820833333333333</v>
      </c>
      <c r="AA46" s="6">
        <v>3.1657936507936508</v>
      </c>
      <c r="AB46" s="6">
        <v>3.7191666666666667</v>
      </c>
      <c r="AC46" s="6">
        <v>3.793571428571429</v>
      </c>
      <c r="AD46" s="6">
        <v>5.1566666666666672</v>
      </c>
      <c r="AE46" s="6"/>
      <c r="AF46" s="6"/>
      <c r="AG46" s="10">
        <f t="shared" si="5"/>
        <v>3.725422619047619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/>
      <c r="V47" s="6"/>
      <c r="W47" s="6">
        <v>4.7374999999999998</v>
      </c>
      <c r="X47" s="6">
        <v>4.0766666666666671</v>
      </c>
      <c r="Y47" s="6">
        <v>3.8600000000000003</v>
      </c>
      <c r="Z47" s="9">
        <v>3.62</v>
      </c>
      <c r="AA47" s="6">
        <v>3.5383333333333336</v>
      </c>
      <c r="AB47" s="6">
        <v>3.6280769230769234</v>
      </c>
      <c r="AC47" s="6">
        <v>3.7942307692307695</v>
      </c>
      <c r="AD47" s="6">
        <v>3.6022727272727271</v>
      </c>
      <c r="AE47" s="6">
        <v>4.0386666666666668</v>
      </c>
      <c r="AF47" s="6">
        <v>4.5472727272727269</v>
      </c>
      <c r="AG47" s="10">
        <f t="shared" si="5"/>
        <v>3.9443019813519817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/>
      <c r="V48" s="6"/>
      <c r="W48" s="6">
        <v>3.8574999999999999</v>
      </c>
      <c r="X48" s="6">
        <v>4.9574999999999996</v>
      </c>
      <c r="Y48" s="6">
        <v>3.831666666666667</v>
      </c>
      <c r="Z48" s="9">
        <v>3.9889999999999999</v>
      </c>
      <c r="AA48" s="6">
        <v>3.9238461538461542</v>
      </c>
      <c r="AB48" s="6">
        <v>4.0014285714285718</v>
      </c>
      <c r="AC48" s="6">
        <v>4.7257142857142869</v>
      </c>
      <c r="AD48" s="6">
        <v>4.2077777777777783</v>
      </c>
      <c r="AE48" s="6">
        <v>4.266</v>
      </c>
      <c r="AF48" s="6">
        <v>4.18</v>
      </c>
      <c r="AG48" s="10">
        <f t="shared" si="5"/>
        <v>4.1940433455433448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>
        <v>6.68</v>
      </c>
      <c r="X49" s="6">
        <v>6.58</v>
      </c>
      <c r="Y49" s="6">
        <v>5.87</v>
      </c>
      <c r="Z49" s="9">
        <v>5.46</v>
      </c>
      <c r="AA49" s="6">
        <v>5.61</v>
      </c>
      <c r="AB49" s="6">
        <v>5.26</v>
      </c>
      <c r="AC49" s="6">
        <v>5.49</v>
      </c>
      <c r="AD49" s="6">
        <v>5.49</v>
      </c>
      <c r="AE49" s="6"/>
      <c r="AF49" s="6"/>
      <c r="AG49" s="10">
        <f t="shared" si="5"/>
        <v>5.8050000000000006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>MAX(U44:U49)</f>
        <v>3.75</v>
      </c>
      <c r="V50" s="6">
        <f t="shared" ref="V50:AF50" si="6">MAX(V44:V49)</f>
        <v>4.2450000000000001</v>
      </c>
      <c r="W50" s="6">
        <f t="shared" si="6"/>
        <v>6.68</v>
      </c>
      <c r="X50" s="6">
        <f t="shared" si="6"/>
        <v>6.58</v>
      </c>
      <c r="Y50" s="6">
        <f t="shared" si="6"/>
        <v>5.87</v>
      </c>
      <c r="Z50" s="6">
        <f t="shared" si="6"/>
        <v>5.46</v>
      </c>
      <c r="AA50" s="6">
        <f t="shared" si="6"/>
        <v>5.61</v>
      </c>
      <c r="AB50" s="6">
        <f t="shared" si="6"/>
        <v>5.26</v>
      </c>
      <c r="AC50" s="6">
        <f t="shared" si="6"/>
        <v>5.49</v>
      </c>
      <c r="AD50" s="6">
        <f t="shared" si="6"/>
        <v>5.49</v>
      </c>
      <c r="AE50" s="6">
        <f t="shared" si="6"/>
        <v>4.266</v>
      </c>
      <c r="AF50" s="6">
        <f t="shared" si="6"/>
        <v>4.5472727272727269</v>
      </c>
      <c r="AG50" s="10">
        <f t="shared" si="5"/>
        <v>5.270689393939394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>MIN(U44:U49)</f>
        <v>3.75</v>
      </c>
      <c r="V51" s="6">
        <f t="shared" ref="V51:AF51" si="7">MIN(V44:V49)</f>
        <v>3.2912500000000002</v>
      </c>
      <c r="W51" s="6">
        <f t="shared" si="7"/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3.1212499999999999</v>
      </c>
      <c r="AB51" s="6">
        <f t="shared" si="7"/>
        <v>3.0166666666666671</v>
      </c>
      <c r="AC51" s="6">
        <f t="shared" si="7"/>
        <v>3.4721428571428574</v>
      </c>
      <c r="AD51" s="6">
        <f t="shared" si="7"/>
        <v>3.6022727272727271</v>
      </c>
      <c r="AE51" s="6">
        <f t="shared" si="7"/>
        <v>3.9733333333333332</v>
      </c>
      <c r="AF51" s="6">
        <f t="shared" si="7"/>
        <v>4.07</v>
      </c>
      <c r="AG51" s="10">
        <f t="shared" si="5"/>
        <v>3.4720991161616159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>AVERAGE(U44:U49)</f>
        <v>3.75</v>
      </c>
      <c r="V52" s="6">
        <f t="shared" ref="V52:AF52" si="8">AVERAGE(V44:V49)</f>
        <v>3.7601785714285714</v>
      </c>
      <c r="W52" s="6">
        <f t="shared" si="8"/>
        <v>4.4877628968253971</v>
      </c>
      <c r="X52" s="6">
        <f t="shared" si="8"/>
        <v>4.4073065476190481</v>
      </c>
      <c r="Y52" s="6">
        <f t="shared" si="8"/>
        <v>4.0534391534391538</v>
      </c>
      <c r="Z52" s="6">
        <f t="shared" si="8"/>
        <v>3.7950582010582017</v>
      </c>
      <c r="AA52" s="6">
        <f t="shared" si="8"/>
        <v>3.7823837505087501</v>
      </c>
      <c r="AB52" s="6">
        <f t="shared" si="8"/>
        <v>3.8073977411477409</v>
      </c>
      <c r="AC52" s="6">
        <f t="shared" si="8"/>
        <v>4.1687210012210016</v>
      </c>
      <c r="AD52" s="6">
        <f t="shared" si="8"/>
        <v>4.3247570947570955</v>
      </c>
      <c r="AE52" s="6">
        <f t="shared" si="8"/>
        <v>4.096166666666667</v>
      </c>
      <c r="AF52" s="6">
        <f t="shared" si="8"/>
        <v>4.2657575757575756</v>
      </c>
      <c r="AG52" s="10">
        <f t="shared" si="5"/>
        <v>4.0582441000357674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3.75</v>
      </c>
      <c r="V56" s="6">
        <f t="shared" si="9"/>
        <v>4.2450000000000001</v>
      </c>
      <c r="W56" s="6">
        <f t="shared" si="9"/>
        <v>6.68</v>
      </c>
      <c r="X56" s="6">
        <f t="shared" si="9"/>
        <v>6.58</v>
      </c>
      <c r="Y56" s="6">
        <f t="shared" si="9"/>
        <v>5.87</v>
      </c>
      <c r="Z56" s="6">
        <f t="shared" si="9"/>
        <v>5.46</v>
      </c>
      <c r="AA56" s="6">
        <f t="shared" si="9"/>
        <v>5.61</v>
      </c>
      <c r="AB56" s="6">
        <f t="shared" si="9"/>
        <v>5.26</v>
      </c>
      <c r="AC56" s="6">
        <f t="shared" si="9"/>
        <v>5.49</v>
      </c>
      <c r="AD56" s="6">
        <f t="shared" si="9"/>
        <v>5.49</v>
      </c>
      <c r="AE56" s="6">
        <f t="shared" si="9"/>
        <v>4.266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3.1212499999999999</v>
      </c>
      <c r="AB57" s="6">
        <f t="shared" si="9"/>
        <v>3.0166666666666671</v>
      </c>
      <c r="AC57" s="6">
        <f t="shared" si="9"/>
        <v>3.4721428571428574</v>
      </c>
      <c r="AD57" s="6">
        <f t="shared" si="9"/>
        <v>3.6022727272727271</v>
      </c>
      <c r="AE57" s="6">
        <f t="shared" si="9"/>
        <v>3.9733333333333332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>U52</f>
        <v>3.75</v>
      </c>
      <c r="V58" s="11">
        <f t="shared" si="9"/>
        <v>3.7601785714285714</v>
      </c>
      <c r="W58" s="11">
        <f t="shared" si="9"/>
        <v>4.4877628968253971</v>
      </c>
      <c r="X58" s="11">
        <f t="shared" si="9"/>
        <v>4.4073065476190481</v>
      </c>
      <c r="Y58" s="11">
        <f t="shared" si="9"/>
        <v>4.0534391534391538</v>
      </c>
      <c r="Z58" s="11">
        <f t="shared" si="9"/>
        <v>3.7950582010582017</v>
      </c>
      <c r="AA58" s="11">
        <f t="shared" si="9"/>
        <v>3.7823837505087501</v>
      </c>
      <c r="AB58" s="11">
        <f t="shared" si="9"/>
        <v>3.8073977411477409</v>
      </c>
      <c r="AC58" s="11">
        <f t="shared" si="9"/>
        <v>4.1687210012210016</v>
      </c>
      <c r="AD58" s="11">
        <f t="shared" si="9"/>
        <v>4.3247570947570955</v>
      </c>
      <c r="AE58" s="11">
        <f t="shared" si="9"/>
        <v>4.096166666666667</v>
      </c>
      <c r="AF58" s="11">
        <f t="shared" si="9"/>
        <v>4.2657575757575756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17</v>
      </c>
      <c r="T59" s="5">
        <v>2021</v>
      </c>
      <c r="U59" s="12"/>
      <c r="V59" s="12">
        <f>F28</f>
        <v>5.05</v>
      </c>
      <c r="W59" s="12">
        <f>F29</f>
        <v>4.2300000000000004</v>
      </c>
      <c r="X59" s="12">
        <f>F30</f>
        <v>4.2</v>
      </c>
      <c r="Y59" s="12">
        <f>F31</f>
        <v>4.3600000000000003</v>
      </c>
      <c r="Z59" s="12">
        <f>F32</f>
        <v>4.47</v>
      </c>
      <c r="AA59" s="12">
        <f>F33</f>
        <v>4.38</v>
      </c>
      <c r="AB59" s="12">
        <f>F34</f>
        <v>3.59</v>
      </c>
      <c r="AC59" s="12">
        <f>F35</f>
        <v>3.47</v>
      </c>
      <c r="AD59" s="12">
        <f>F36</f>
        <v>4.7126086956521744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(D28-C28)/C28</f>
        <v>1.2184754636613719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4" si="10">(D29-C29)/C29</f>
        <v>0.95225840802200745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-1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-1</v>
      </c>
    </row>
    <row r="70" spans="2:32" x14ac:dyDescent="0.25">
      <c r="T70" s="35">
        <f t="shared" si="10"/>
        <v>-1</v>
      </c>
    </row>
    <row r="71" spans="2:32" x14ac:dyDescent="0.25">
      <c r="T71" s="35">
        <f t="shared" si="10"/>
        <v>0.19797675037714088</v>
      </c>
    </row>
    <row r="72" spans="2:32" x14ac:dyDescent="0.25">
      <c r="T72" s="35">
        <f t="shared" si="10"/>
        <v>0.46419380601650534</v>
      </c>
    </row>
    <row r="73" spans="2:32" x14ac:dyDescent="0.25">
      <c r="T73" s="35">
        <f t="shared" si="10"/>
        <v>0.81914988020232482</v>
      </c>
    </row>
    <row r="74" spans="2:32" x14ac:dyDescent="0.25">
      <c r="T74" s="35">
        <f t="shared" si="10"/>
        <v>0.90788889874877976</v>
      </c>
    </row>
    <row r="75" spans="2:32" x14ac:dyDescent="0.25">
      <c r="T75" s="35" t="e">
        <f t="shared" si="10"/>
        <v>#DIV/0!</v>
      </c>
    </row>
    <row r="76" spans="2:32" x14ac:dyDescent="0.25">
      <c r="T76" s="35" t="e">
        <f t="shared" si="10"/>
        <v>#DIV/0!</v>
      </c>
    </row>
    <row r="77" spans="2:32" x14ac:dyDescent="0.25">
      <c r="T77" s="35" t="e">
        <f t="shared" si="10"/>
        <v>#DIV/0!</v>
      </c>
    </row>
    <row r="78" spans="2:32" x14ac:dyDescent="0.25">
      <c r="T78" s="35" t="e">
        <f t="shared" si="10"/>
        <v>#DIV/0!</v>
      </c>
    </row>
    <row r="79" spans="2:32" x14ac:dyDescent="0.25">
      <c r="T79" s="35" t="e">
        <f t="shared" si="10"/>
        <v>#DIV/0!</v>
      </c>
    </row>
    <row r="80" spans="2:32" x14ac:dyDescent="0.25">
      <c r="T80" s="35" t="e">
        <f t="shared" si="10"/>
        <v>#DIV/0!</v>
      </c>
    </row>
    <row r="81" spans="20:20" x14ac:dyDescent="0.25">
      <c r="T81" s="35" t="e">
        <f t="shared" si="10"/>
        <v>#DIV/0!</v>
      </c>
    </row>
    <row r="82" spans="20:20" x14ac:dyDescent="0.25">
      <c r="T82" s="35" t="e">
        <f t="shared" si="10"/>
        <v>#DIV/0!</v>
      </c>
    </row>
    <row r="83" spans="20:20" x14ac:dyDescent="0.25">
      <c r="T83" s="35" t="e">
        <f t="shared" si="10"/>
        <v>#DIV/0!</v>
      </c>
    </row>
    <row r="84" spans="20:20" x14ac:dyDescent="0.25">
      <c r="T84" s="35" t="e">
        <f t="shared" si="10"/>
        <v>#DIV/0!</v>
      </c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view="pageBreakPreview" topLeftCell="A28" zoomScale="85" zoomScaleNormal="160" zoomScaleSheetLayoutView="85" workbookViewId="0">
      <selection activeCell="P43" sqref="P43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1.5703125" customWidth="1"/>
    <col min="14" max="14" width="1.710937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29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3" x14ac:dyDescent="0.25">
      <c r="B7" s="43"/>
      <c r="C7" s="44" t="s">
        <v>7</v>
      </c>
      <c r="D7" s="44"/>
      <c r="E7" s="44"/>
      <c r="F7" s="45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4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/>
      <c r="Z23" s="9"/>
      <c r="AA23" s="6"/>
      <c r="AB23" s="6"/>
      <c r="AC23" s="6"/>
      <c r="AD23" s="6"/>
      <c r="AE23" s="6"/>
      <c r="AF23" s="6"/>
      <c r="AG23" s="10" t="e">
        <f>AVERAGE(U23:AF23)</f>
        <v>#DIV/0!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>
        <v>2.6</v>
      </c>
      <c r="W24" s="6">
        <v>2.5</v>
      </c>
      <c r="X24" s="6">
        <v>2.75</v>
      </c>
      <c r="Y24" s="6">
        <v>3.15</v>
      </c>
      <c r="Z24" s="9">
        <v>2.75</v>
      </c>
      <c r="AA24" s="6">
        <v>2.75</v>
      </c>
      <c r="AB24" s="6">
        <v>2.5</v>
      </c>
      <c r="AC24" s="6">
        <v>2.15</v>
      </c>
      <c r="AD24" s="6">
        <v>2.15</v>
      </c>
      <c r="AE24" s="6"/>
      <c r="AF24" s="6"/>
      <c r="AG24" s="10">
        <f t="shared" ref="AG24:AG31" si="0">AVERAGE(U24:AF24)</f>
        <v>2.5888888888888886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>
        <v>2.75</v>
      </c>
      <c r="W25" s="6">
        <v>2.75</v>
      </c>
      <c r="X25" s="6">
        <v>2.25</v>
      </c>
      <c r="Y25" s="6">
        <v>1.5</v>
      </c>
      <c r="Z25" s="9">
        <v>1.4</v>
      </c>
      <c r="AA25" s="6">
        <v>1.9</v>
      </c>
      <c r="AB25" s="6">
        <v>2.1</v>
      </c>
      <c r="AC25" s="6">
        <v>2.1</v>
      </c>
      <c r="AD25" s="6"/>
      <c r="AE25" s="6"/>
      <c r="AF25" s="6"/>
      <c r="AG25" s="10">
        <f t="shared" si="0"/>
        <v>2.09375</v>
      </c>
    </row>
    <row r="26" spans="2:33" x14ac:dyDescent="0.25">
      <c r="B26" s="26">
        <v>19</v>
      </c>
      <c r="C26" s="38"/>
      <c r="D26" s="38"/>
      <c r="E26" s="38"/>
      <c r="F26" s="38"/>
      <c r="S26" s="2"/>
      <c r="T26" s="5">
        <v>2018</v>
      </c>
      <c r="U26" s="6"/>
      <c r="V26" s="6"/>
      <c r="W26" s="6"/>
      <c r="X26" s="6"/>
      <c r="Y26" s="6"/>
      <c r="Z26" s="9"/>
      <c r="AA26" s="6"/>
      <c r="AB26" s="6">
        <v>2.5999999999999996</v>
      </c>
      <c r="AC26" s="6">
        <v>2.4000000000000004</v>
      </c>
      <c r="AD26" s="6"/>
      <c r="AE26" s="6"/>
      <c r="AF26" s="6"/>
      <c r="AG26" s="10">
        <f t="shared" si="0"/>
        <v>2.5</v>
      </c>
    </row>
    <row r="27" spans="2:33" x14ac:dyDescent="0.25">
      <c r="B27" s="24">
        <v>20</v>
      </c>
      <c r="C27" s="39"/>
      <c r="D27" s="39"/>
      <c r="E27" s="39" t="s">
        <v>28</v>
      </c>
      <c r="F27" s="39"/>
      <c r="S27" s="2"/>
      <c r="T27" s="5">
        <v>2019</v>
      </c>
      <c r="U27" s="6"/>
      <c r="V27" s="6"/>
      <c r="W27" s="6"/>
      <c r="X27" s="6">
        <v>2.85</v>
      </c>
      <c r="Y27" s="6">
        <v>3.0249999999999999</v>
      </c>
      <c r="Z27" s="9">
        <v>2.1</v>
      </c>
      <c r="AA27" s="6">
        <v>2.4</v>
      </c>
      <c r="AB27" s="6">
        <v>2.75</v>
      </c>
      <c r="AC27" s="6"/>
      <c r="AD27" s="6"/>
      <c r="AE27" s="6"/>
      <c r="AF27" s="6"/>
      <c r="AG27" s="10">
        <f t="shared" si="0"/>
        <v>2.625</v>
      </c>
    </row>
    <row r="28" spans="2:33" x14ac:dyDescent="0.25">
      <c r="B28" s="26">
        <v>21</v>
      </c>
      <c r="C28" s="38">
        <v>1.1269</v>
      </c>
      <c r="D28" s="38">
        <f>'[1]21'!$D$148</f>
        <v>3.2</v>
      </c>
      <c r="E28" s="38">
        <f>'[1]21'!$F$148</f>
        <v>4.3099999999999996</v>
      </c>
      <c r="F28" s="38">
        <f>'[1]21'!$G$148</f>
        <v>6.99</v>
      </c>
      <c r="S28" s="2"/>
      <c r="T28" s="5">
        <v>2020</v>
      </c>
      <c r="U28" s="6"/>
      <c r="V28" s="6"/>
      <c r="W28" s="6">
        <v>3.9</v>
      </c>
      <c r="X28" s="6">
        <v>3.9</v>
      </c>
      <c r="Y28" s="6">
        <v>3.65</v>
      </c>
      <c r="Z28" s="9">
        <v>2.65</v>
      </c>
      <c r="AA28" s="6">
        <v>3.15</v>
      </c>
      <c r="AB28" s="6"/>
      <c r="AC28" s="6"/>
      <c r="AD28" s="6"/>
      <c r="AE28" s="6"/>
      <c r="AF28" s="6"/>
      <c r="AG28" s="10">
        <f t="shared" si="0"/>
        <v>3.45</v>
      </c>
    </row>
    <row r="29" spans="2:33" x14ac:dyDescent="0.25">
      <c r="B29" s="24">
        <v>22</v>
      </c>
      <c r="C29" s="39">
        <v>1.1269</v>
      </c>
      <c r="D29" s="39">
        <f>'[1]22'!$D$148</f>
        <v>3</v>
      </c>
      <c r="E29" s="39">
        <f>'[1]22'!$F$148</f>
        <v>4.08</v>
      </c>
      <c r="F29" s="39">
        <f>'[1]22'!$G$148</f>
        <v>5.95</v>
      </c>
      <c r="S29" s="2"/>
      <c r="T29" s="5" t="s">
        <v>24</v>
      </c>
      <c r="U29" s="6">
        <f>MAX(U23:U28)</f>
        <v>0</v>
      </c>
      <c r="V29" s="6">
        <f t="shared" ref="V29:AF29" si="1">MAX(V23:V28)</f>
        <v>2.75</v>
      </c>
      <c r="W29" s="6">
        <f t="shared" si="1"/>
        <v>3.9</v>
      </c>
      <c r="X29" s="6">
        <f t="shared" si="1"/>
        <v>3.9</v>
      </c>
      <c r="Y29" s="6">
        <f t="shared" si="1"/>
        <v>3.65</v>
      </c>
      <c r="Z29" s="6">
        <f t="shared" si="1"/>
        <v>2.75</v>
      </c>
      <c r="AA29" s="6">
        <f t="shared" si="1"/>
        <v>3.15</v>
      </c>
      <c r="AB29" s="6">
        <f t="shared" si="1"/>
        <v>2.75</v>
      </c>
      <c r="AC29" s="6">
        <f t="shared" si="1"/>
        <v>2.4000000000000004</v>
      </c>
      <c r="AD29" s="6">
        <f t="shared" si="1"/>
        <v>2.15</v>
      </c>
      <c r="AE29" s="6">
        <f t="shared" si="1"/>
        <v>0</v>
      </c>
      <c r="AF29" s="6">
        <f t="shared" si="1"/>
        <v>0</v>
      </c>
      <c r="AG29" s="10">
        <f t="shared" si="0"/>
        <v>2.2833333333333332</v>
      </c>
    </row>
    <row r="30" spans="2:33" x14ac:dyDescent="0.25">
      <c r="B30" s="26">
        <v>23</v>
      </c>
      <c r="C30" s="38">
        <v>1.1269</v>
      </c>
      <c r="D30" s="38"/>
      <c r="E30" s="38"/>
      <c r="F30" s="38">
        <f>'[1]23'!$G$148</f>
        <v>5.74</v>
      </c>
      <c r="S30" s="2"/>
      <c r="T30" s="5" t="s">
        <v>25</v>
      </c>
      <c r="U30" s="6">
        <f>MIN(U23:U28)</f>
        <v>0</v>
      </c>
      <c r="V30" s="6">
        <f t="shared" ref="V30:AF30" si="2">MIN(V23:V28)</f>
        <v>2.6</v>
      </c>
      <c r="W30" s="6">
        <f t="shared" si="2"/>
        <v>2.5</v>
      </c>
      <c r="X30" s="6">
        <f t="shared" si="2"/>
        <v>2.25</v>
      </c>
      <c r="Y30" s="6">
        <f t="shared" si="2"/>
        <v>1.5</v>
      </c>
      <c r="Z30" s="6">
        <f t="shared" si="2"/>
        <v>1.4</v>
      </c>
      <c r="AA30" s="6">
        <f t="shared" si="2"/>
        <v>1.9</v>
      </c>
      <c r="AB30" s="6">
        <f t="shared" si="2"/>
        <v>2.1</v>
      </c>
      <c r="AC30" s="6">
        <f t="shared" si="2"/>
        <v>2.1</v>
      </c>
      <c r="AD30" s="6">
        <f t="shared" si="2"/>
        <v>2.15</v>
      </c>
      <c r="AE30" s="6">
        <f t="shared" si="2"/>
        <v>0</v>
      </c>
      <c r="AF30" s="6">
        <f t="shared" si="2"/>
        <v>0</v>
      </c>
      <c r="AG30" s="10">
        <f t="shared" si="0"/>
        <v>1.5416666666666667</v>
      </c>
    </row>
    <row r="31" spans="2:33" x14ac:dyDescent="0.25">
      <c r="B31" s="24">
        <v>24</v>
      </c>
      <c r="C31" s="39">
        <v>1.1269</v>
      </c>
      <c r="D31" s="39"/>
      <c r="E31" s="39"/>
      <c r="F31" s="39">
        <f>'[1]24'!$G$148</f>
        <v>5.41</v>
      </c>
      <c r="S31" s="2"/>
      <c r="T31" s="5" t="s">
        <v>26</v>
      </c>
      <c r="U31" s="6" t="e">
        <f>AVERAGE(U23:U28)</f>
        <v>#DIV/0!</v>
      </c>
      <c r="V31" s="6">
        <f t="shared" ref="V31:AF31" si="3">AVERAGE(V23:V28)</f>
        <v>2.6749999999999998</v>
      </c>
      <c r="W31" s="6">
        <f t="shared" si="3"/>
        <v>3.0500000000000003</v>
      </c>
      <c r="X31" s="6">
        <f t="shared" si="3"/>
        <v>2.9375</v>
      </c>
      <c r="Y31" s="6">
        <f t="shared" si="3"/>
        <v>2.8312500000000003</v>
      </c>
      <c r="Z31" s="6">
        <f t="shared" si="3"/>
        <v>2.2250000000000001</v>
      </c>
      <c r="AA31" s="6">
        <f t="shared" si="3"/>
        <v>2.5500000000000003</v>
      </c>
      <c r="AB31" s="6">
        <f t="shared" si="3"/>
        <v>2.4874999999999998</v>
      </c>
      <c r="AC31" s="6">
        <f t="shared" si="3"/>
        <v>2.2166666666666668</v>
      </c>
      <c r="AD31" s="6">
        <f t="shared" si="3"/>
        <v>2.15</v>
      </c>
      <c r="AE31" s="6" t="e">
        <f t="shared" si="3"/>
        <v>#DIV/0!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38">
        <v>1.1269</v>
      </c>
      <c r="D32" s="38"/>
      <c r="E32" s="38"/>
      <c r="F32" s="38">
        <f>'[1]25'!$G$148</f>
        <v>6.19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39">
        <v>1.1269</v>
      </c>
      <c r="D33" s="39">
        <f>'[1]26'!$D$148</f>
        <v>2.0499999999999998</v>
      </c>
      <c r="E33" s="39"/>
      <c r="F33" s="39">
        <f>'[1]26'!$G$148</f>
        <v>6.25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38">
        <v>1.1269</v>
      </c>
      <c r="D34" s="38">
        <f>'[1]27'!$D$148</f>
        <v>2.25</v>
      </c>
      <c r="E34" s="38"/>
      <c r="F34" s="38">
        <f>'[1]27'!$G$148</f>
        <v>6.03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39">
        <v>1.1269</v>
      </c>
      <c r="D35" s="39">
        <f>'[1]28'!$D$148</f>
        <v>2.6</v>
      </c>
      <c r="E35" s="39"/>
      <c r="F35" s="39">
        <f>'[1]28'!$G$148</f>
        <v>6.05</v>
      </c>
      <c r="S35" s="2"/>
      <c r="T35" s="5" t="s">
        <v>27</v>
      </c>
      <c r="U35" s="6"/>
      <c r="V35" s="6">
        <f t="shared" ref="V35:AD37" si="4">V29</f>
        <v>2.75</v>
      </c>
      <c r="W35" s="6">
        <f t="shared" si="4"/>
        <v>3.9</v>
      </c>
      <c r="X35" s="6">
        <f t="shared" si="4"/>
        <v>3.9</v>
      </c>
      <c r="Y35" s="6">
        <f t="shared" si="4"/>
        <v>3.65</v>
      </c>
      <c r="Z35" s="6">
        <f t="shared" si="4"/>
        <v>2.75</v>
      </c>
      <c r="AA35" s="6">
        <f t="shared" si="4"/>
        <v>3.15</v>
      </c>
      <c r="AB35" s="6">
        <f t="shared" si="4"/>
        <v>2.75</v>
      </c>
      <c r="AC35" s="6">
        <f t="shared" si="4"/>
        <v>2.4000000000000004</v>
      </c>
      <c r="AD35" s="6">
        <f t="shared" si="4"/>
        <v>2.15</v>
      </c>
      <c r="AE35" s="6"/>
      <c r="AF35" s="6"/>
      <c r="AG35" s="4"/>
    </row>
    <row r="36" spans="2:33" x14ac:dyDescent="0.25">
      <c r="B36" s="26">
        <v>29</v>
      </c>
      <c r="C36" s="38">
        <v>1.1269</v>
      </c>
      <c r="D36" s="38">
        <f>'[1]29'!$D$148</f>
        <v>2.65</v>
      </c>
      <c r="E36" s="38"/>
      <c r="F36" s="38">
        <f>'[1]29'!$G$148</f>
        <v>5.2057822085889569</v>
      </c>
      <c r="S36" s="2"/>
      <c r="T36" s="5"/>
      <c r="U36" s="6"/>
      <c r="V36" s="6">
        <f t="shared" si="4"/>
        <v>2.6</v>
      </c>
      <c r="W36" s="6">
        <f t="shared" si="4"/>
        <v>2.5</v>
      </c>
      <c r="X36" s="6">
        <f t="shared" si="4"/>
        <v>2.25</v>
      </c>
      <c r="Y36" s="6">
        <f t="shared" si="4"/>
        <v>1.5</v>
      </c>
      <c r="Z36" s="6">
        <f t="shared" si="4"/>
        <v>1.4</v>
      </c>
      <c r="AA36" s="6">
        <f t="shared" si="4"/>
        <v>1.9</v>
      </c>
      <c r="AB36" s="6">
        <f t="shared" si="4"/>
        <v>2.1</v>
      </c>
      <c r="AC36" s="6">
        <f t="shared" si="4"/>
        <v>2.1</v>
      </c>
      <c r="AD36" s="6">
        <f t="shared" si="4"/>
        <v>2.15</v>
      </c>
      <c r="AE36" s="6"/>
      <c r="AF36" s="6"/>
      <c r="AG36" s="4"/>
    </row>
    <row r="37" spans="2:33" x14ac:dyDescent="0.25">
      <c r="B37" s="24">
        <v>30</v>
      </c>
      <c r="C37" s="39"/>
      <c r="D37" s="39"/>
      <c r="E37" s="39"/>
      <c r="F37" s="39"/>
      <c r="S37" s="2"/>
      <c r="T37" s="7" t="str">
        <f>T31</f>
        <v>Promedio 2015 - 2020</v>
      </c>
      <c r="U37" s="11"/>
      <c r="V37" s="11">
        <f t="shared" si="4"/>
        <v>2.6749999999999998</v>
      </c>
      <c r="W37" s="11">
        <f t="shared" si="4"/>
        <v>3.0500000000000003</v>
      </c>
      <c r="X37" s="11">
        <f t="shared" si="4"/>
        <v>2.9375</v>
      </c>
      <c r="Y37" s="11">
        <f t="shared" si="4"/>
        <v>2.8312500000000003</v>
      </c>
      <c r="Z37" s="11">
        <f t="shared" si="4"/>
        <v>2.2250000000000001</v>
      </c>
      <c r="AA37" s="11">
        <f t="shared" si="4"/>
        <v>2.5500000000000003</v>
      </c>
      <c r="AB37" s="11">
        <f t="shared" si="4"/>
        <v>2.4874999999999998</v>
      </c>
      <c r="AC37" s="11">
        <f t="shared" si="4"/>
        <v>2.2166666666666668</v>
      </c>
      <c r="AD37" s="11">
        <f t="shared" si="4"/>
        <v>2.15</v>
      </c>
      <c r="AE37" s="11"/>
      <c r="AF37" s="11"/>
      <c r="AG37" s="4"/>
    </row>
    <row r="38" spans="2:33" x14ac:dyDescent="0.25">
      <c r="B38" s="26">
        <v>31</v>
      </c>
      <c r="C38" s="38"/>
      <c r="D38" s="38"/>
      <c r="E38" s="23" t="s">
        <v>30</v>
      </c>
      <c r="F38" s="38"/>
      <c r="S38" s="2"/>
      <c r="T38" s="5">
        <v>2021</v>
      </c>
      <c r="U38" s="12"/>
      <c r="V38" s="12">
        <f>D28</f>
        <v>3.2</v>
      </c>
      <c r="W38" s="12">
        <f>D29</f>
        <v>3</v>
      </c>
      <c r="X38" s="12"/>
      <c r="Y38" s="12"/>
      <c r="Z38" s="12"/>
      <c r="AA38" s="12">
        <f>D33</f>
        <v>2.0499999999999998</v>
      </c>
      <c r="AB38" s="12">
        <f>D34</f>
        <v>2.25</v>
      </c>
      <c r="AC38" s="12">
        <f>D35</f>
        <v>2.6</v>
      </c>
      <c r="AD38" s="12">
        <f>D36</f>
        <v>2.65</v>
      </c>
      <c r="AE38" s="12"/>
      <c r="AF38" s="12"/>
      <c r="AG38" s="4"/>
    </row>
    <row r="39" spans="2:33" x14ac:dyDescent="0.25">
      <c r="B39" s="24">
        <v>32</v>
      </c>
      <c r="C39" s="39"/>
      <c r="D39" s="39"/>
      <c r="E39" s="39"/>
      <c r="F39" s="3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38"/>
      <c r="D40" s="38"/>
      <c r="E40" s="38"/>
      <c r="F40" s="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39"/>
      <c r="D41" s="39"/>
      <c r="E41" s="39"/>
      <c r="F41" s="3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38"/>
      <c r="D42" s="38"/>
      <c r="E42" s="38"/>
      <c r="F42" s="38"/>
      <c r="S42" s="2"/>
      <c r="T42" s="3" t="s">
        <v>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39"/>
      <c r="D43" s="39"/>
      <c r="E43" s="39"/>
      <c r="F43" s="39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4</v>
      </c>
    </row>
    <row r="44" spans="2:33" x14ac:dyDescent="0.25">
      <c r="B44" s="26">
        <v>37</v>
      </c>
      <c r="C44" s="38"/>
      <c r="D44" s="38"/>
      <c r="E44" s="38"/>
      <c r="F44" s="38"/>
      <c r="S44" s="2"/>
      <c r="T44" s="5">
        <v>2015</v>
      </c>
      <c r="U44" s="6"/>
      <c r="V44" s="6">
        <v>4.2450000000000001</v>
      </c>
      <c r="W44" s="6">
        <v>4.1616666666666662</v>
      </c>
      <c r="X44" s="6">
        <v>3.7483333333333335</v>
      </c>
      <c r="Y44" s="6">
        <v>3.7483333333333335</v>
      </c>
      <c r="Z44" s="9">
        <v>3.2551388888888888</v>
      </c>
      <c r="AA44" s="6">
        <v>3.1212499999999999</v>
      </c>
      <c r="AB44" s="6">
        <v>3.0166666666666671</v>
      </c>
      <c r="AC44" s="6">
        <v>3.7366666666666668</v>
      </c>
      <c r="AD44" s="6">
        <v>3.7111111111111108</v>
      </c>
      <c r="AE44" s="6">
        <v>3.9733333333333332</v>
      </c>
      <c r="AF44" s="6"/>
      <c r="AG44" s="10">
        <f>AVERAGE(U44:AF44)</f>
        <v>3.6717500000000003</v>
      </c>
    </row>
    <row r="45" spans="2:33" x14ac:dyDescent="0.25">
      <c r="B45" s="24">
        <v>38</v>
      </c>
      <c r="C45" s="39"/>
      <c r="D45" s="39"/>
      <c r="E45" s="39"/>
      <c r="F45" s="39"/>
      <c r="S45" s="2"/>
      <c r="T45" s="5">
        <v>2016</v>
      </c>
      <c r="U45" s="6"/>
      <c r="V45" s="6">
        <v>3.7442857142857142</v>
      </c>
      <c r="W45" s="6">
        <v>3.7442857142857142</v>
      </c>
      <c r="X45" s="6">
        <v>3.3357142857142863</v>
      </c>
      <c r="Y45" s="6">
        <v>3.2061904761904763</v>
      </c>
      <c r="Z45" s="9">
        <v>3.3641269841269845</v>
      </c>
      <c r="AA45" s="6">
        <v>3.3350793650793649</v>
      </c>
      <c r="AB45" s="6">
        <v>3.2190476190476196</v>
      </c>
      <c r="AC45" s="6">
        <v>3.4721428571428574</v>
      </c>
      <c r="AD45" s="6">
        <v>3.7807142857142857</v>
      </c>
      <c r="AE45" s="6">
        <v>4.1066666666666665</v>
      </c>
      <c r="AF45" s="6">
        <v>4.07</v>
      </c>
      <c r="AG45" s="10">
        <f t="shared" ref="AG45:AG52" si="5">AVERAGE(U45:AF45)</f>
        <v>3.5798412698412703</v>
      </c>
    </row>
    <row r="46" spans="2:33" x14ac:dyDescent="0.25">
      <c r="B46" s="26">
        <v>39</v>
      </c>
      <c r="C46" s="38"/>
      <c r="D46" s="38"/>
      <c r="E46" s="38"/>
      <c r="F46" s="38"/>
      <c r="S46" s="2"/>
      <c r="T46" s="5">
        <v>2017</v>
      </c>
      <c r="U46" s="6">
        <v>3.75</v>
      </c>
      <c r="V46" s="6">
        <v>3.2912500000000002</v>
      </c>
      <c r="W46" s="6">
        <v>3.7456250000000004</v>
      </c>
      <c r="X46" s="6">
        <v>3.7456250000000004</v>
      </c>
      <c r="Y46" s="6">
        <v>3.8044444444444445</v>
      </c>
      <c r="Z46" s="9">
        <v>3.0820833333333333</v>
      </c>
      <c r="AA46" s="6">
        <v>3.1657936507936508</v>
      </c>
      <c r="AB46" s="6">
        <v>3.7191666666666667</v>
      </c>
      <c r="AC46" s="6">
        <v>3.793571428571429</v>
      </c>
      <c r="AD46" s="6">
        <v>5.1566666666666672</v>
      </c>
      <c r="AE46" s="6"/>
      <c r="AF46" s="6"/>
      <c r="AG46" s="10">
        <f t="shared" si="5"/>
        <v>3.725422619047619</v>
      </c>
    </row>
    <row r="47" spans="2:33" x14ac:dyDescent="0.25">
      <c r="B47" s="24">
        <v>40</v>
      </c>
      <c r="C47" s="39"/>
      <c r="D47" s="39"/>
      <c r="E47" s="39"/>
      <c r="F47" s="39"/>
      <c r="S47" s="2"/>
      <c r="T47" s="5">
        <v>2018</v>
      </c>
      <c r="U47" s="6"/>
      <c r="V47" s="6"/>
      <c r="W47" s="6">
        <v>4.7374999999999998</v>
      </c>
      <c r="X47" s="6">
        <v>4.0766666666666671</v>
      </c>
      <c r="Y47" s="6">
        <v>3.8600000000000003</v>
      </c>
      <c r="Z47" s="9">
        <v>3.62</v>
      </c>
      <c r="AA47" s="6">
        <v>3.5383333333333336</v>
      </c>
      <c r="AB47" s="6">
        <v>3.6280769230769234</v>
      </c>
      <c r="AC47" s="6">
        <v>3.7942307692307695</v>
      </c>
      <c r="AD47" s="6">
        <v>3.6022727272727271</v>
      </c>
      <c r="AE47" s="6">
        <v>4.0386666666666668</v>
      </c>
      <c r="AF47" s="6">
        <v>4.5472727272727269</v>
      </c>
      <c r="AG47" s="10">
        <f t="shared" si="5"/>
        <v>3.9443019813519817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/>
      <c r="V48" s="6"/>
      <c r="W48" s="6">
        <v>3.8574999999999999</v>
      </c>
      <c r="X48" s="6">
        <v>4.9574999999999996</v>
      </c>
      <c r="Y48" s="6">
        <v>3.831666666666667</v>
      </c>
      <c r="Z48" s="9">
        <v>3.9889999999999999</v>
      </c>
      <c r="AA48" s="6">
        <v>3.9238461538461542</v>
      </c>
      <c r="AB48" s="6">
        <v>4.0014285714285718</v>
      </c>
      <c r="AC48" s="6">
        <v>4.7257142857142869</v>
      </c>
      <c r="AD48" s="6">
        <v>4.2077777777777783</v>
      </c>
      <c r="AE48" s="6">
        <v>4.266</v>
      </c>
      <c r="AF48" s="6">
        <v>4.18</v>
      </c>
      <c r="AG48" s="10">
        <f t="shared" si="5"/>
        <v>4.1940433455433448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>
        <v>8.75</v>
      </c>
      <c r="X49" s="6">
        <v>8.99</v>
      </c>
      <c r="Y49" s="6">
        <v>8.06</v>
      </c>
      <c r="Z49" s="9">
        <v>7.05</v>
      </c>
      <c r="AA49" s="6">
        <v>6.97</v>
      </c>
      <c r="AB49" s="6">
        <v>7.64</v>
      </c>
      <c r="AC49" s="6">
        <v>7.16</v>
      </c>
      <c r="AD49" s="6"/>
      <c r="AE49" s="6"/>
      <c r="AF49" s="6"/>
      <c r="AG49" s="10">
        <f t="shared" si="5"/>
        <v>7.8028571428571434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 t="shared" ref="U50:AF50" si="6">MAX(U44:U47)</f>
        <v>3.75</v>
      </c>
      <c r="V50" s="6">
        <f t="shared" si="6"/>
        <v>4.2450000000000001</v>
      </c>
      <c r="W50" s="6">
        <f t="shared" si="6"/>
        <v>4.7374999999999998</v>
      </c>
      <c r="X50" s="6">
        <f t="shared" si="6"/>
        <v>4.0766666666666671</v>
      </c>
      <c r="Y50" s="6">
        <f t="shared" si="6"/>
        <v>3.8600000000000003</v>
      </c>
      <c r="Z50" s="6">
        <f t="shared" si="6"/>
        <v>3.62</v>
      </c>
      <c r="AA50" s="6">
        <f t="shared" si="6"/>
        <v>3.5383333333333336</v>
      </c>
      <c r="AB50" s="6">
        <f t="shared" si="6"/>
        <v>3.7191666666666667</v>
      </c>
      <c r="AC50" s="6">
        <f t="shared" si="6"/>
        <v>3.7942307692307695</v>
      </c>
      <c r="AD50" s="6">
        <f t="shared" si="6"/>
        <v>5.1566666666666672</v>
      </c>
      <c r="AE50" s="6">
        <f t="shared" si="6"/>
        <v>4.1066666666666665</v>
      </c>
      <c r="AF50" s="6">
        <f t="shared" si="6"/>
        <v>4.5472727272727269</v>
      </c>
      <c r="AG50" s="10">
        <f t="shared" si="5"/>
        <v>4.0959586247086248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 t="shared" ref="U51:AF51" si="7">MIN(U44:U47)</f>
        <v>3.75</v>
      </c>
      <c r="V51" s="6">
        <f t="shared" si="7"/>
        <v>3.2912500000000002</v>
      </c>
      <c r="W51" s="6">
        <f t="shared" si="7"/>
        <v>3.7442857142857142</v>
      </c>
      <c r="X51" s="6">
        <f t="shared" si="7"/>
        <v>3.3357142857142863</v>
      </c>
      <c r="Y51" s="6">
        <f t="shared" si="7"/>
        <v>3.2061904761904763</v>
      </c>
      <c r="Z51" s="6">
        <f t="shared" si="7"/>
        <v>3.0820833333333333</v>
      </c>
      <c r="AA51" s="6">
        <f t="shared" si="7"/>
        <v>3.1212499999999999</v>
      </c>
      <c r="AB51" s="6">
        <f t="shared" si="7"/>
        <v>3.0166666666666671</v>
      </c>
      <c r="AC51" s="6">
        <f t="shared" si="7"/>
        <v>3.4721428571428574</v>
      </c>
      <c r="AD51" s="6">
        <f t="shared" si="7"/>
        <v>3.6022727272727271</v>
      </c>
      <c r="AE51" s="6">
        <f t="shared" si="7"/>
        <v>3.9733333333333332</v>
      </c>
      <c r="AF51" s="6">
        <f t="shared" si="7"/>
        <v>4.07</v>
      </c>
      <c r="AG51" s="10">
        <f t="shared" si="5"/>
        <v>3.4720991161616159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 t="shared" ref="U52:AF52" si="8">AVERAGE(U44:U47)</f>
        <v>3.75</v>
      </c>
      <c r="V52" s="6">
        <f t="shared" si="8"/>
        <v>3.7601785714285714</v>
      </c>
      <c r="W52" s="6">
        <f t="shared" si="8"/>
        <v>4.0972693452380948</v>
      </c>
      <c r="X52" s="6">
        <f t="shared" si="8"/>
        <v>3.7265848214285722</v>
      </c>
      <c r="Y52" s="6">
        <f t="shared" si="8"/>
        <v>3.6547420634920638</v>
      </c>
      <c r="Z52" s="6">
        <f t="shared" si="8"/>
        <v>3.3303373015873019</v>
      </c>
      <c r="AA52" s="6">
        <f t="shared" si="8"/>
        <v>3.2901140873015873</v>
      </c>
      <c r="AB52" s="6">
        <f t="shared" si="8"/>
        <v>3.3957394688644693</v>
      </c>
      <c r="AC52" s="6">
        <f t="shared" si="8"/>
        <v>3.6991529304029305</v>
      </c>
      <c r="AD52" s="6">
        <f t="shared" si="8"/>
        <v>4.0626911976911977</v>
      </c>
      <c r="AE52" s="6">
        <f t="shared" si="8"/>
        <v>4.0395555555555553</v>
      </c>
      <c r="AF52" s="6">
        <f t="shared" si="8"/>
        <v>4.3086363636363636</v>
      </c>
      <c r="AG52" s="10">
        <f t="shared" si="5"/>
        <v>3.7595834755522262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3.75</v>
      </c>
      <c r="V56" s="6">
        <f t="shared" si="9"/>
        <v>4.2450000000000001</v>
      </c>
      <c r="W56" s="6">
        <f t="shared" si="9"/>
        <v>4.7374999999999998</v>
      </c>
      <c r="X56" s="6">
        <f t="shared" si="9"/>
        <v>4.0766666666666671</v>
      </c>
      <c r="Y56" s="6">
        <f t="shared" si="9"/>
        <v>3.8600000000000003</v>
      </c>
      <c r="Z56" s="6">
        <f t="shared" si="9"/>
        <v>3.62</v>
      </c>
      <c r="AA56" s="6">
        <f t="shared" si="9"/>
        <v>3.5383333333333336</v>
      </c>
      <c r="AB56" s="6">
        <f t="shared" si="9"/>
        <v>3.7191666666666667</v>
      </c>
      <c r="AC56" s="6">
        <f t="shared" si="9"/>
        <v>3.7942307692307695</v>
      </c>
      <c r="AD56" s="6">
        <f t="shared" si="9"/>
        <v>5.1566666666666672</v>
      </c>
      <c r="AE56" s="6">
        <f t="shared" si="9"/>
        <v>4.1066666666666665</v>
      </c>
      <c r="AF56" s="6">
        <f t="shared" si="9"/>
        <v>4.5472727272727269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3.7442857142857142</v>
      </c>
      <c r="X57" s="6">
        <f t="shared" si="9"/>
        <v>3.3357142857142863</v>
      </c>
      <c r="Y57" s="6">
        <f t="shared" si="9"/>
        <v>3.2061904761904763</v>
      </c>
      <c r="Z57" s="6">
        <f t="shared" si="9"/>
        <v>3.0820833333333333</v>
      </c>
      <c r="AA57" s="6">
        <f t="shared" si="9"/>
        <v>3.1212499999999999</v>
      </c>
      <c r="AB57" s="6">
        <f t="shared" si="9"/>
        <v>3.0166666666666671</v>
      </c>
      <c r="AC57" s="6">
        <f t="shared" si="9"/>
        <v>3.4721428571428574</v>
      </c>
      <c r="AD57" s="6">
        <f t="shared" si="9"/>
        <v>3.6022727272727271</v>
      </c>
      <c r="AE57" s="6">
        <f t="shared" si="9"/>
        <v>3.9733333333333332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3.75</v>
      </c>
      <c r="V58" s="11">
        <f t="shared" si="9"/>
        <v>3.7601785714285714</v>
      </c>
      <c r="W58" s="11">
        <f t="shared" si="9"/>
        <v>4.0972693452380948</v>
      </c>
      <c r="X58" s="11">
        <f t="shared" si="9"/>
        <v>3.7265848214285722</v>
      </c>
      <c r="Y58" s="11">
        <f t="shared" si="9"/>
        <v>3.6547420634920638</v>
      </c>
      <c r="Z58" s="11">
        <f t="shared" si="9"/>
        <v>3.3303373015873019</v>
      </c>
      <c r="AA58" s="11">
        <f t="shared" si="9"/>
        <v>3.2901140873015873</v>
      </c>
      <c r="AB58" s="11">
        <f t="shared" si="9"/>
        <v>3.3957394688644693</v>
      </c>
      <c r="AC58" s="11">
        <f t="shared" si="9"/>
        <v>3.6991529304029305</v>
      </c>
      <c r="AD58" s="11">
        <f t="shared" si="9"/>
        <v>4.0626911976911977</v>
      </c>
      <c r="AE58" s="11">
        <f t="shared" si="9"/>
        <v>4.0395555555555553</v>
      </c>
      <c r="AF58" s="11">
        <f t="shared" si="9"/>
        <v>4.3086363636363636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20</v>
      </c>
      <c r="T59" s="5">
        <v>2021</v>
      </c>
      <c r="U59" s="12"/>
      <c r="V59" s="12">
        <f>F28</f>
        <v>6.99</v>
      </c>
      <c r="W59" s="12">
        <f>F29</f>
        <v>5.95</v>
      </c>
      <c r="X59" s="12">
        <f>F30</f>
        <v>5.74</v>
      </c>
      <c r="Y59" s="12">
        <f>F31</f>
        <v>5.41</v>
      </c>
      <c r="Z59" s="12">
        <f>F32</f>
        <v>6.19</v>
      </c>
      <c r="AA59" s="12">
        <f>F33</f>
        <v>6.25</v>
      </c>
      <c r="AB59" s="12">
        <f>F34</f>
        <v>6.03</v>
      </c>
      <c r="AC59" s="12">
        <f>F35</f>
        <v>6.05</v>
      </c>
      <c r="AD59" s="12">
        <f>F36</f>
        <v>5.2057822085889569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(D28-C28)/C28</f>
        <v>1.8396485934865561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4" si="10">(D29-C29)/C29</f>
        <v>1.6621705563936462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-1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-1</v>
      </c>
    </row>
    <row r="70" spans="2:32" x14ac:dyDescent="0.25">
      <c r="T70" s="35">
        <f t="shared" si="10"/>
        <v>-1</v>
      </c>
    </row>
    <row r="71" spans="2:32" x14ac:dyDescent="0.25">
      <c r="T71" s="35">
        <f t="shared" si="10"/>
        <v>0.81914988020232482</v>
      </c>
    </row>
    <row r="72" spans="2:32" x14ac:dyDescent="0.25">
      <c r="T72" s="35">
        <f t="shared" si="10"/>
        <v>0.9966279172952347</v>
      </c>
    </row>
    <row r="73" spans="2:32" x14ac:dyDescent="0.25">
      <c r="T73" s="35">
        <f t="shared" si="10"/>
        <v>1.3072144822078269</v>
      </c>
    </row>
    <row r="74" spans="2:32" x14ac:dyDescent="0.25">
      <c r="T74" s="35">
        <f t="shared" si="10"/>
        <v>1.3515839914810541</v>
      </c>
    </row>
    <row r="75" spans="2:32" x14ac:dyDescent="0.25">
      <c r="T75" s="35" t="e">
        <f t="shared" si="10"/>
        <v>#DIV/0!</v>
      </c>
    </row>
    <row r="76" spans="2:32" x14ac:dyDescent="0.25">
      <c r="T76" s="35" t="e">
        <f t="shared" si="10"/>
        <v>#DIV/0!</v>
      </c>
    </row>
    <row r="77" spans="2:32" x14ac:dyDescent="0.25">
      <c r="T77" s="35" t="e">
        <f t="shared" si="10"/>
        <v>#DIV/0!</v>
      </c>
    </row>
    <row r="78" spans="2:32" x14ac:dyDescent="0.25">
      <c r="T78" s="35" t="e">
        <f t="shared" si="10"/>
        <v>#DIV/0!</v>
      </c>
    </row>
    <row r="79" spans="2:32" x14ac:dyDescent="0.25">
      <c r="T79" s="35" t="e">
        <f t="shared" si="10"/>
        <v>#DIV/0!</v>
      </c>
    </row>
    <row r="80" spans="2:32" x14ac:dyDescent="0.25">
      <c r="T80" s="35" t="e">
        <f t="shared" si="10"/>
        <v>#DIV/0!</v>
      </c>
    </row>
    <row r="81" spans="20:20" x14ac:dyDescent="0.25">
      <c r="T81" s="35" t="e">
        <f t="shared" si="10"/>
        <v>#DIV/0!</v>
      </c>
    </row>
    <row r="82" spans="20:20" x14ac:dyDescent="0.25">
      <c r="T82" s="35" t="e">
        <f t="shared" si="10"/>
        <v>#DIV/0!</v>
      </c>
    </row>
    <row r="83" spans="20:20" x14ac:dyDescent="0.25">
      <c r="T83" s="35" t="e">
        <f t="shared" si="10"/>
        <v>#DIV/0!</v>
      </c>
    </row>
    <row r="84" spans="20:20" x14ac:dyDescent="0.25">
      <c r="T84" s="35" t="e">
        <f t="shared" si="10"/>
        <v>#DIV/0!</v>
      </c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Cereza 24_26</vt:lpstr>
      <vt:lpstr>Cereza 26_28</vt:lpstr>
      <vt:lpstr>Cereza 28_30</vt:lpstr>
      <vt:lpstr>Cereza 30+</vt:lpstr>
      <vt:lpstr>'Cereza 24_26'!Área_de_impresión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2022-01-12T10:43:11Z</dcterms:modified>
</cp:coreProperties>
</file>