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 activeTab="3"/>
  </bookViews>
  <sheets>
    <sheet name="Cereza 24_26" sheetId="4" r:id="rId1"/>
    <sheet name="Cereza 26_28" sheetId="5" r:id="rId2"/>
    <sheet name="Cereza 28_30" sheetId="6" r:id="rId3"/>
    <sheet name="Cereza 30+" sheetId="7" r:id="rId4"/>
  </sheets>
  <externalReferences>
    <externalReference r:id="rId5"/>
  </externalReferences>
  <definedNames>
    <definedName name="_xlnm.Print_Area" localSheetId="0">'Cereza 24_26'!$A$1:$N$68</definedName>
    <definedName name="_xlnm.Print_Area" localSheetId="1">'Cereza 26_28'!$A$1:$N$68</definedName>
    <definedName name="_xlnm.Print_Area" localSheetId="2">'Cereza 28_30'!$A$1:$N$68</definedName>
    <definedName name="_xlnm.Print_Area" localSheetId="3">'Cereza 30+'!$A$1:$N$68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7" l="1"/>
  <c r="E36" i="7"/>
  <c r="F35" i="7"/>
  <c r="E35" i="7"/>
  <c r="F34" i="7"/>
  <c r="E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36" i="6"/>
  <c r="E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36" i="5"/>
  <c r="E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E35" i="4"/>
  <c r="F34" i="4"/>
  <c r="E34" i="4"/>
  <c r="F33" i="4"/>
  <c r="E33" i="4"/>
  <c r="F32" i="4"/>
  <c r="E32" i="4"/>
  <c r="F31" i="4"/>
  <c r="E31" i="4"/>
  <c r="F30" i="4"/>
  <c r="D33" i="4"/>
  <c r="D32" i="4"/>
  <c r="D31" i="4"/>
  <c r="AD59" i="7" l="1"/>
  <c r="AD59" i="6"/>
  <c r="AD59" i="5"/>
  <c r="AC59" i="7" l="1"/>
  <c r="AC59" i="6"/>
  <c r="AC59" i="5"/>
  <c r="AC38" i="6" l="1"/>
  <c r="T71" i="6"/>
  <c r="AC38" i="5"/>
  <c r="T71" i="5"/>
  <c r="AB59" i="7"/>
  <c r="T70" i="6"/>
  <c r="AB38" i="6"/>
  <c r="AB59" i="6"/>
  <c r="AB59" i="5"/>
  <c r="T70" i="5"/>
  <c r="AB59" i="4"/>
  <c r="AB38" i="5" l="1"/>
  <c r="AA59" i="4"/>
  <c r="Z59" i="4"/>
  <c r="AA59" i="5"/>
  <c r="Z59" i="5"/>
  <c r="T68" i="5"/>
  <c r="AA59" i="6"/>
  <c r="Z59" i="6"/>
  <c r="T68" i="6"/>
  <c r="AA59" i="7"/>
  <c r="Z59" i="7"/>
  <c r="AA38" i="7"/>
  <c r="T68" i="7"/>
  <c r="AA38" i="5" l="1"/>
  <c r="T69" i="5"/>
  <c r="AA38" i="6"/>
  <c r="T69" i="6"/>
  <c r="T68" i="4"/>
  <c r="Z38" i="4"/>
  <c r="Z38" i="6"/>
  <c r="Z38" i="7"/>
  <c r="T69" i="7"/>
  <c r="Z38" i="5"/>
  <c r="T69" i="4"/>
  <c r="AA38" i="4"/>
  <c r="Y38" i="4"/>
  <c r="T67" i="4" l="1"/>
  <c r="T70" i="4" s="1"/>
  <c r="Y59" i="7"/>
  <c r="T67" i="7"/>
  <c r="Y59" i="6"/>
  <c r="T67" i="6"/>
  <c r="Y59" i="5"/>
  <c r="T67" i="5"/>
  <c r="Y59" i="4"/>
  <c r="Y38" i="5" l="1"/>
  <c r="Y38" i="7"/>
  <c r="Y38" i="6"/>
  <c r="X59" i="4"/>
  <c r="X59" i="7"/>
  <c r="X59" i="6"/>
  <c r="X59" i="5"/>
  <c r="T66" i="5"/>
  <c r="T72" i="5" s="1"/>
  <c r="X38" i="7" l="1"/>
  <c r="T66" i="7"/>
  <c r="X38" i="6"/>
  <c r="T66" i="6"/>
  <c r="X38" i="5"/>
  <c r="W59" i="7"/>
  <c r="T65" i="7"/>
  <c r="T58" i="7"/>
  <c r="AF52" i="7"/>
  <c r="AF58" i="7" s="1"/>
  <c r="AE52" i="7"/>
  <c r="AE58" i="7" s="1"/>
  <c r="AD52" i="7"/>
  <c r="AD58" i="7" s="1"/>
  <c r="AC52" i="7"/>
  <c r="AC58" i="7" s="1"/>
  <c r="AB52" i="7"/>
  <c r="AB58" i="7" s="1"/>
  <c r="AA52" i="7"/>
  <c r="AA58" i="7" s="1"/>
  <c r="Z52" i="7"/>
  <c r="Z58" i="7" s="1"/>
  <c r="Y52" i="7"/>
  <c r="Y58" i="7" s="1"/>
  <c r="X52" i="7"/>
  <c r="X58" i="7" s="1"/>
  <c r="W52" i="7"/>
  <c r="W58" i="7" s="1"/>
  <c r="V52" i="7"/>
  <c r="V58" i="7" s="1"/>
  <c r="U52" i="7"/>
  <c r="AG52" i="7" s="1"/>
  <c r="AF51" i="7"/>
  <c r="AF57" i="7" s="1"/>
  <c r="AE51" i="7"/>
  <c r="AE57" i="7" s="1"/>
  <c r="AD51" i="7"/>
  <c r="AD57" i="7" s="1"/>
  <c r="AC51" i="7"/>
  <c r="AC57" i="7" s="1"/>
  <c r="AB51" i="7"/>
  <c r="AB57" i="7" s="1"/>
  <c r="AA51" i="7"/>
  <c r="AA57" i="7" s="1"/>
  <c r="Z51" i="7"/>
  <c r="Z57" i="7" s="1"/>
  <c r="Y51" i="7"/>
  <c r="Y57" i="7" s="1"/>
  <c r="X51" i="7"/>
  <c r="X57" i="7" s="1"/>
  <c r="W51" i="7"/>
  <c r="W57" i="7" s="1"/>
  <c r="V51" i="7"/>
  <c r="V57" i="7" s="1"/>
  <c r="U51" i="7"/>
  <c r="AG51" i="7" s="1"/>
  <c r="AF50" i="7"/>
  <c r="AF56" i="7" s="1"/>
  <c r="AE50" i="7"/>
  <c r="AE56" i="7" s="1"/>
  <c r="AD50" i="7"/>
  <c r="AD56" i="7" s="1"/>
  <c r="AC50" i="7"/>
  <c r="AC56" i="7" s="1"/>
  <c r="AB50" i="7"/>
  <c r="AB56" i="7" s="1"/>
  <c r="AA50" i="7"/>
  <c r="AA56" i="7" s="1"/>
  <c r="Z50" i="7"/>
  <c r="Z56" i="7" s="1"/>
  <c r="Y50" i="7"/>
  <c r="Y56" i="7" s="1"/>
  <c r="X50" i="7"/>
  <c r="X56" i="7" s="1"/>
  <c r="W50" i="7"/>
  <c r="W56" i="7" s="1"/>
  <c r="V50" i="7"/>
  <c r="V56" i="7" s="1"/>
  <c r="U50" i="7"/>
  <c r="AG50" i="7" s="1"/>
  <c r="AG49" i="7"/>
  <c r="AG48" i="7"/>
  <c r="AG47" i="7"/>
  <c r="AG46" i="7"/>
  <c r="AG45" i="7"/>
  <c r="AG44" i="7"/>
  <c r="T37" i="7"/>
  <c r="AF31" i="7"/>
  <c r="AE31" i="7"/>
  <c r="AD31" i="7"/>
  <c r="AD37" i="7" s="1"/>
  <c r="AC31" i="7"/>
  <c r="AC37" i="7" s="1"/>
  <c r="AB31" i="7"/>
  <c r="AB37" i="7" s="1"/>
  <c r="AA31" i="7"/>
  <c r="AA37" i="7" s="1"/>
  <c r="Z31" i="7"/>
  <c r="Z37" i="7" s="1"/>
  <c r="Y31" i="7"/>
  <c r="Y37" i="7" s="1"/>
  <c r="X31" i="7"/>
  <c r="X37" i="7" s="1"/>
  <c r="W31" i="7"/>
  <c r="W37" i="7" s="1"/>
  <c r="V31" i="7"/>
  <c r="V37" i="7" s="1"/>
  <c r="U31" i="7"/>
  <c r="AG31" i="7" s="1"/>
  <c r="AF30" i="7"/>
  <c r="AE30" i="7"/>
  <c r="AD30" i="7"/>
  <c r="AD36" i="7" s="1"/>
  <c r="AC30" i="7"/>
  <c r="AC36" i="7" s="1"/>
  <c r="AB30" i="7"/>
  <c r="AB36" i="7" s="1"/>
  <c r="AA30" i="7"/>
  <c r="AA36" i="7" s="1"/>
  <c r="Z30" i="7"/>
  <c r="Z36" i="7" s="1"/>
  <c r="Y30" i="7"/>
  <c r="Y36" i="7" s="1"/>
  <c r="X30" i="7"/>
  <c r="X36" i="7" s="1"/>
  <c r="W30" i="7"/>
  <c r="W36" i="7" s="1"/>
  <c r="V30" i="7"/>
  <c r="V36" i="7" s="1"/>
  <c r="U30" i="7"/>
  <c r="AF29" i="7"/>
  <c r="AE29" i="7"/>
  <c r="AD29" i="7"/>
  <c r="AD35" i="7" s="1"/>
  <c r="AC29" i="7"/>
  <c r="AC35" i="7" s="1"/>
  <c r="AB29" i="7"/>
  <c r="AB35" i="7" s="1"/>
  <c r="AA29" i="7"/>
  <c r="AA35" i="7" s="1"/>
  <c r="Z29" i="7"/>
  <c r="Z35" i="7" s="1"/>
  <c r="Y29" i="7"/>
  <c r="Y35" i="7" s="1"/>
  <c r="X29" i="7"/>
  <c r="X35" i="7" s="1"/>
  <c r="W29" i="7"/>
  <c r="W35" i="7" s="1"/>
  <c r="V29" i="7"/>
  <c r="V35" i="7" s="1"/>
  <c r="U29" i="7"/>
  <c r="AG28" i="7"/>
  <c r="AG27" i="7"/>
  <c r="AG26" i="7"/>
  <c r="AG25" i="7"/>
  <c r="AG24" i="7"/>
  <c r="AG23" i="7"/>
  <c r="W59" i="6"/>
  <c r="T65" i="6"/>
  <c r="T72" i="6" s="1"/>
  <c r="T58" i="6"/>
  <c r="AF52" i="6"/>
  <c r="AF58" i="6" s="1"/>
  <c r="AE52" i="6"/>
  <c r="AE58" i="6" s="1"/>
  <c r="AD52" i="6"/>
  <c r="AD58" i="6" s="1"/>
  <c r="AC52" i="6"/>
  <c r="AC58" i="6" s="1"/>
  <c r="AB52" i="6"/>
  <c r="AB58" i="6" s="1"/>
  <c r="AA52" i="6"/>
  <c r="AA58" i="6" s="1"/>
  <c r="Z52" i="6"/>
  <c r="Z58" i="6" s="1"/>
  <c r="Y52" i="6"/>
  <c r="Y58" i="6" s="1"/>
  <c r="X52" i="6"/>
  <c r="X58" i="6" s="1"/>
  <c r="W52" i="6"/>
  <c r="W58" i="6" s="1"/>
  <c r="V52" i="6"/>
  <c r="V58" i="6" s="1"/>
  <c r="U52" i="6"/>
  <c r="AG52" i="6" s="1"/>
  <c r="AF51" i="6"/>
  <c r="AF57" i="6" s="1"/>
  <c r="AE51" i="6"/>
  <c r="AE57" i="6" s="1"/>
  <c r="AD51" i="6"/>
  <c r="AD57" i="6" s="1"/>
  <c r="AC51" i="6"/>
  <c r="AC57" i="6" s="1"/>
  <c r="AB51" i="6"/>
  <c r="AB57" i="6" s="1"/>
  <c r="AA51" i="6"/>
  <c r="AA57" i="6" s="1"/>
  <c r="Z51" i="6"/>
  <c r="Z57" i="6" s="1"/>
  <c r="Y51" i="6"/>
  <c r="Y57" i="6" s="1"/>
  <c r="X51" i="6"/>
  <c r="X57" i="6" s="1"/>
  <c r="W51" i="6"/>
  <c r="W57" i="6" s="1"/>
  <c r="V51" i="6"/>
  <c r="V57" i="6" s="1"/>
  <c r="U51" i="6"/>
  <c r="AG51" i="6" s="1"/>
  <c r="AF50" i="6"/>
  <c r="AF56" i="6" s="1"/>
  <c r="AE50" i="6"/>
  <c r="AE56" i="6" s="1"/>
  <c r="AD50" i="6"/>
  <c r="AD56" i="6" s="1"/>
  <c r="AC50" i="6"/>
  <c r="AC56" i="6" s="1"/>
  <c r="AB50" i="6"/>
  <c r="AB56" i="6" s="1"/>
  <c r="AA50" i="6"/>
  <c r="AA56" i="6" s="1"/>
  <c r="Z50" i="6"/>
  <c r="Z56" i="6" s="1"/>
  <c r="Y50" i="6"/>
  <c r="Y56" i="6" s="1"/>
  <c r="X50" i="6"/>
  <c r="X56" i="6" s="1"/>
  <c r="W50" i="6"/>
  <c r="W56" i="6" s="1"/>
  <c r="V50" i="6"/>
  <c r="V56" i="6" s="1"/>
  <c r="U50" i="6"/>
  <c r="AG50" i="6" s="1"/>
  <c r="AG49" i="6"/>
  <c r="AG48" i="6"/>
  <c r="AG47" i="6"/>
  <c r="AG46" i="6"/>
  <c r="AG45" i="6"/>
  <c r="AG44" i="6"/>
  <c r="T37" i="6"/>
  <c r="AF31" i="6"/>
  <c r="AE31" i="6"/>
  <c r="AE37" i="6" s="1"/>
  <c r="AD31" i="6"/>
  <c r="AD37" i="6" s="1"/>
  <c r="AC31" i="6"/>
  <c r="AC37" i="6" s="1"/>
  <c r="AB31" i="6"/>
  <c r="AB37" i="6" s="1"/>
  <c r="AA31" i="6"/>
  <c r="AA37" i="6" s="1"/>
  <c r="Z31" i="6"/>
  <c r="Z37" i="6" s="1"/>
  <c r="Y31" i="6"/>
  <c r="Y37" i="6" s="1"/>
  <c r="X31" i="6"/>
  <c r="X37" i="6" s="1"/>
  <c r="W31" i="6"/>
  <c r="W37" i="6" s="1"/>
  <c r="V31" i="6"/>
  <c r="V37" i="6" s="1"/>
  <c r="U31" i="6"/>
  <c r="AG31" i="6" s="1"/>
  <c r="AF30" i="6"/>
  <c r="AE30" i="6"/>
  <c r="AE36" i="6" s="1"/>
  <c r="AD30" i="6"/>
  <c r="AD36" i="6" s="1"/>
  <c r="AC30" i="6"/>
  <c r="AC36" i="6" s="1"/>
  <c r="AB30" i="6"/>
  <c r="AB36" i="6" s="1"/>
  <c r="AA30" i="6"/>
  <c r="AA36" i="6" s="1"/>
  <c r="Z30" i="6"/>
  <c r="Z36" i="6" s="1"/>
  <c r="Y30" i="6"/>
  <c r="Y36" i="6" s="1"/>
  <c r="X30" i="6"/>
  <c r="X36" i="6" s="1"/>
  <c r="W30" i="6"/>
  <c r="W36" i="6" s="1"/>
  <c r="V30" i="6"/>
  <c r="V36" i="6" s="1"/>
  <c r="U30" i="6"/>
  <c r="AF29" i="6"/>
  <c r="AE29" i="6"/>
  <c r="AE35" i="6" s="1"/>
  <c r="AD29" i="6"/>
  <c r="AD35" i="6" s="1"/>
  <c r="AC29" i="6"/>
  <c r="AC35" i="6" s="1"/>
  <c r="AB29" i="6"/>
  <c r="AB35" i="6" s="1"/>
  <c r="AA29" i="6"/>
  <c r="AA35" i="6" s="1"/>
  <c r="Z29" i="6"/>
  <c r="Z35" i="6" s="1"/>
  <c r="Y29" i="6"/>
  <c r="Y35" i="6" s="1"/>
  <c r="X29" i="6"/>
  <c r="X35" i="6" s="1"/>
  <c r="W29" i="6"/>
  <c r="W35" i="6" s="1"/>
  <c r="V29" i="6"/>
  <c r="V35" i="6" s="1"/>
  <c r="U29" i="6"/>
  <c r="W38" i="6"/>
  <c r="AG28" i="6"/>
  <c r="AG27" i="6"/>
  <c r="AG26" i="6"/>
  <c r="AG25" i="6"/>
  <c r="AG24" i="6"/>
  <c r="AG23" i="6"/>
  <c r="W59" i="5"/>
  <c r="T58" i="5"/>
  <c r="AF52" i="5"/>
  <c r="AF58" i="5" s="1"/>
  <c r="AE52" i="5"/>
  <c r="AE58" i="5" s="1"/>
  <c r="AD52" i="5"/>
  <c r="AD58" i="5" s="1"/>
  <c r="AC52" i="5"/>
  <c r="AC58" i="5" s="1"/>
  <c r="AB52" i="5"/>
  <c r="AB58" i="5" s="1"/>
  <c r="AA52" i="5"/>
  <c r="AA58" i="5" s="1"/>
  <c r="Z52" i="5"/>
  <c r="Z58" i="5" s="1"/>
  <c r="Y52" i="5"/>
  <c r="Y58" i="5" s="1"/>
  <c r="X52" i="5"/>
  <c r="X58" i="5" s="1"/>
  <c r="W52" i="5"/>
  <c r="W58" i="5" s="1"/>
  <c r="V52" i="5"/>
  <c r="V58" i="5" s="1"/>
  <c r="U52" i="5"/>
  <c r="AG52" i="5" s="1"/>
  <c r="AF51" i="5"/>
  <c r="AF57" i="5" s="1"/>
  <c r="AE51" i="5"/>
  <c r="AE57" i="5" s="1"/>
  <c r="AD51" i="5"/>
  <c r="AD57" i="5" s="1"/>
  <c r="AC51" i="5"/>
  <c r="AC57" i="5" s="1"/>
  <c r="AB51" i="5"/>
  <c r="AB57" i="5" s="1"/>
  <c r="AA51" i="5"/>
  <c r="AA57" i="5" s="1"/>
  <c r="Z51" i="5"/>
  <c r="Z57" i="5" s="1"/>
  <c r="Y51" i="5"/>
  <c r="Y57" i="5" s="1"/>
  <c r="X51" i="5"/>
  <c r="X57" i="5" s="1"/>
  <c r="W51" i="5"/>
  <c r="W57" i="5" s="1"/>
  <c r="V51" i="5"/>
  <c r="V57" i="5" s="1"/>
  <c r="U51" i="5"/>
  <c r="AG51" i="5" s="1"/>
  <c r="AF50" i="5"/>
  <c r="AF56" i="5" s="1"/>
  <c r="AE50" i="5"/>
  <c r="AE56" i="5" s="1"/>
  <c r="AD50" i="5"/>
  <c r="AD56" i="5" s="1"/>
  <c r="AC50" i="5"/>
  <c r="AC56" i="5" s="1"/>
  <c r="AB50" i="5"/>
  <c r="AB56" i="5" s="1"/>
  <c r="AA50" i="5"/>
  <c r="AA56" i="5" s="1"/>
  <c r="Z50" i="5"/>
  <c r="Z56" i="5" s="1"/>
  <c r="Y50" i="5"/>
  <c r="Y56" i="5" s="1"/>
  <c r="X50" i="5"/>
  <c r="X56" i="5" s="1"/>
  <c r="W50" i="5"/>
  <c r="W56" i="5" s="1"/>
  <c r="V50" i="5"/>
  <c r="V56" i="5" s="1"/>
  <c r="U50" i="5"/>
  <c r="AG50" i="5" s="1"/>
  <c r="AG49" i="5"/>
  <c r="AG48" i="5"/>
  <c r="AG47" i="5"/>
  <c r="AG46" i="5"/>
  <c r="AG45" i="5"/>
  <c r="AG44" i="5"/>
  <c r="T37" i="5"/>
  <c r="AF31" i="5"/>
  <c r="AE31" i="5"/>
  <c r="AE37" i="5" s="1"/>
  <c r="AD31" i="5"/>
  <c r="AD37" i="5" s="1"/>
  <c r="AC31" i="5"/>
  <c r="AC37" i="5" s="1"/>
  <c r="AB31" i="5"/>
  <c r="AB37" i="5" s="1"/>
  <c r="AA31" i="5"/>
  <c r="AA37" i="5" s="1"/>
  <c r="Z31" i="5"/>
  <c r="Z37" i="5" s="1"/>
  <c r="Y31" i="5"/>
  <c r="Y37" i="5" s="1"/>
  <c r="X31" i="5"/>
  <c r="X37" i="5" s="1"/>
  <c r="W31" i="5"/>
  <c r="W37" i="5" s="1"/>
  <c r="V31" i="5"/>
  <c r="V37" i="5" s="1"/>
  <c r="U31" i="5"/>
  <c r="AG31" i="5" s="1"/>
  <c r="AF30" i="5"/>
  <c r="AE30" i="5"/>
  <c r="AE36" i="5" s="1"/>
  <c r="AD30" i="5"/>
  <c r="AD36" i="5" s="1"/>
  <c r="AC30" i="5"/>
  <c r="AC36" i="5" s="1"/>
  <c r="AB30" i="5"/>
  <c r="AB36" i="5" s="1"/>
  <c r="AA30" i="5"/>
  <c r="AA36" i="5" s="1"/>
  <c r="Z30" i="5"/>
  <c r="Z36" i="5" s="1"/>
  <c r="Y30" i="5"/>
  <c r="Y36" i="5" s="1"/>
  <c r="X30" i="5"/>
  <c r="X36" i="5" s="1"/>
  <c r="W30" i="5"/>
  <c r="W36" i="5" s="1"/>
  <c r="V30" i="5"/>
  <c r="V36" i="5" s="1"/>
  <c r="U30" i="5"/>
  <c r="AF29" i="5"/>
  <c r="AE29" i="5"/>
  <c r="AE35" i="5" s="1"/>
  <c r="AD29" i="5"/>
  <c r="AD35" i="5" s="1"/>
  <c r="AC29" i="5"/>
  <c r="AC35" i="5" s="1"/>
  <c r="AB29" i="5"/>
  <c r="AB35" i="5" s="1"/>
  <c r="AA29" i="5"/>
  <c r="AA35" i="5" s="1"/>
  <c r="Z29" i="5"/>
  <c r="Z35" i="5" s="1"/>
  <c r="Y29" i="5"/>
  <c r="Y35" i="5" s="1"/>
  <c r="X29" i="5"/>
  <c r="X35" i="5" s="1"/>
  <c r="W29" i="5"/>
  <c r="W35" i="5" s="1"/>
  <c r="V29" i="5"/>
  <c r="V35" i="5" s="1"/>
  <c r="U29" i="5"/>
  <c r="AG28" i="5"/>
  <c r="AG27" i="5"/>
  <c r="AG26" i="5"/>
  <c r="AG25" i="5"/>
  <c r="AG24" i="5"/>
  <c r="AG23" i="5"/>
  <c r="T70" i="7" l="1"/>
  <c r="W38" i="5"/>
  <c r="W38" i="7"/>
  <c r="AG29" i="7"/>
  <c r="AG30" i="7"/>
  <c r="U56" i="7"/>
  <c r="U57" i="7"/>
  <c r="U58" i="7"/>
  <c r="AG29" i="6"/>
  <c r="AG30" i="6"/>
  <c r="U56" i="6"/>
  <c r="U57" i="6"/>
  <c r="U58" i="6"/>
  <c r="AG29" i="5"/>
  <c r="AG30" i="5"/>
  <c r="U56" i="5"/>
  <c r="U57" i="5"/>
  <c r="U58" i="5"/>
  <c r="AF58" i="4"/>
  <c r="AE58" i="4"/>
  <c r="AD58" i="4"/>
  <c r="AC58" i="4"/>
  <c r="AB58" i="4"/>
  <c r="AF57" i="4"/>
  <c r="AE57" i="4"/>
  <c r="AD57" i="4"/>
  <c r="AC57" i="4"/>
  <c r="AB57" i="4"/>
  <c r="AF56" i="4"/>
  <c r="AE56" i="4"/>
  <c r="AD56" i="4"/>
  <c r="AC56" i="4"/>
  <c r="AB56" i="4"/>
  <c r="X58" i="4"/>
  <c r="W58" i="4"/>
  <c r="V58" i="4"/>
  <c r="U58" i="4"/>
  <c r="X57" i="4"/>
  <c r="W57" i="4"/>
  <c r="V57" i="4"/>
  <c r="U57" i="4"/>
  <c r="X56" i="4"/>
  <c r="W56" i="4"/>
  <c r="V56" i="4"/>
  <c r="U56" i="4"/>
  <c r="U50" i="4"/>
  <c r="V50" i="4"/>
  <c r="W50" i="4"/>
  <c r="X50" i="4"/>
  <c r="Y50" i="4"/>
  <c r="Z50" i="4"/>
  <c r="AA50" i="4"/>
  <c r="AB50" i="4"/>
  <c r="AC50" i="4"/>
  <c r="AD50" i="4"/>
  <c r="AE50" i="4"/>
  <c r="AF50" i="4"/>
  <c r="AE37" i="4"/>
  <c r="AD37" i="4"/>
  <c r="AC37" i="4"/>
  <c r="AB37" i="4"/>
  <c r="AE36" i="4"/>
  <c r="AD36" i="4"/>
  <c r="AC36" i="4"/>
  <c r="AB36" i="4"/>
  <c r="AE35" i="4"/>
  <c r="AD35" i="4"/>
  <c r="AC35" i="4"/>
  <c r="AB35" i="4"/>
  <c r="X37" i="4"/>
  <c r="W37" i="4"/>
  <c r="V37" i="4"/>
  <c r="X36" i="4"/>
  <c r="W36" i="4"/>
  <c r="V36" i="4"/>
  <c r="X35" i="4"/>
  <c r="W35" i="4"/>
  <c r="V35" i="4"/>
  <c r="AF31" i="4" l="1"/>
  <c r="AE31" i="4"/>
  <c r="AD31" i="4"/>
  <c r="AC31" i="4"/>
  <c r="AB31" i="4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A29" i="4"/>
  <c r="AA35" i="4" s="1"/>
  <c r="Z29" i="4"/>
  <c r="Z35" i="4" s="1"/>
  <c r="Y29" i="4"/>
  <c r="X29" i="4"/>
  <c r="W29" i="4"/>
  <c r="V29" i="4"/>
  <c r="U31" i="4"/>
  <c r="U30" i="4"/>
  <c r="U29" i="4"/>
  <c r="T58" i="4" l="1"/>
  <c r="AF52" i="4"/>
  <c r="AE52" i="4"/>
  <c r="AD52" i="4"/>
  <c r="AC52" i="4"/>
  <c r="AB52" i="4"/>
  <c r="AA52" i="4"/>
  <c r="AA58" i="4" s="1"/>
  <c r="Z52" i="4"/>
  <c r="Z58" i="4" s="1"/>
  <c r="Y52" i="4"/>
  <c r="Y58" i="4" s="1"/>
  <c r="X52" i="4"/>
  <c r="W52" i="4"/>
  <c r="V52" i="4"/>
  <c r="U52" i="4"/>
  <c r="AF51" i="4"/>
  <c r="AE51" i="4"/>
  <c r="AD51" i="4"/>
  <c r="AC51" i="4"/>
  <c r="AB51" i="4"/>
  <c r="AA51" i="4"/>
  <c r="AA57" i="4" s="1"/>
  <c r="Z51" i="4"/>
  <c r="Z57" i="4" s="1"/>
  <c r="Y51" i="4"/>
  <c r="Y57" i="4" s="1"/>
  <c r="X51" i="4"/>
  <c r="W51" i="4"/>
  <c r="V51" i="4"/>
  <c r="U51" i="4"/>
  <c r="AA56" i="4"/>
  <c r="Z56" i="4"/>
  <c r="Y56" i="4"/>
  <c r="AG49" i="4"/>
  <c r="AG48" i="4"/>
  <c r="AG47" i="4"/>
  <c r="AG46" i="4"/>
  <c r="AG45" i="4"/>
  <c r="AG44" i="4"/>
  <c r="T37" i="4"/>
  <c r="Y37" i="4"/>
  <c r="Y36" i="4"/>
  <c r="Y35" i="4"/>
  <c r="AG28" i="4"/>
  <c r="AG27" i="4"/>
  <c r="AG26" i="4"/>
  <c r="AG25" i="4"/>
  <c r="AG24" i="4"/>
  <c r="AG23" i="4"/>
  <c r="AG50" i="4" l="1"/>
  <c r="AG51" i="4"/>
  <c r="AG29" i="4"/>
  <c r="AG52" i="4"/>
  <c r="AG31" i="4"/>
  <c r="AG30" i="4"/>
</calcChain>
</file>

<file path=xl/sharedStrings.xml><?xml version="1.0" encoding="utf-8"?>
<sst xmlns="http://schemas.openxmlformats.org/spreadsheetml/2006/main" count="118" uniqueCount="36">
  <si>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</si>
  <si>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</si>
  <si>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</si>
  <si>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</si>
  <si>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</si>
  <si>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</si>
  <si>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</si>
  <si>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</si>
  <si>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</si>
  <si>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Med.</t>
  </si>
  <si>
    <t>Precio Salida Almacén en origen</t>
  </si>
  <si>
    <t>Precio Pagado Consumidor</t>
  </si>
  <si>
    <t>(€/kg)</t>
  </si>
  <si>
    <t>Cereza para fresco 24 - 26 mm. Precios Percibidos Agricultor. €/kg</t>
  </si>
  <si>
    <t>Cereza para fresco. Precios Medios Pagados Consumidor €/kg (Medias ponderadas por cantidades en los distintos calibres)</t>
  </si>
  <si>
    <t>FRUTALES. Cereza para fresco 24 - 26 mm</t>
  </si>
  <si>
    <t>INICIO DE CAMPAÑA 2020</t>
  </si>
  <si>
    <t>FRUTALES. Cereza para fresco 26 - 28 mm</t>
  </si>
  <si>
    <t>Cereza para fresco 26 - 28 mm. Precios Percibidos Agricultor. €/kg</t>
  </si>
  <si>
    <t>Calibre 26-28</t>
  </si>
  <si>
    <t>Calibre 24-26</t>
  </si>
  <si>
    <t>FRUTALES. Cereza para fresco 28 - 30 mm</t>
  </si>
  <si>
    <t>Cereza para fresco 28 - 30 mm. Precios Percibidos Agricultor. €/kg</t>
  </si>
  <si>
    <t>Calibre 28-30</t>
  </si>
  <si>
    <t>FRUTALES. Cereza para fresco 30+ mm</t>
  </si>
  <si>
    <t>Cereza para fresco 30+ mm. Precios Percibidos Agricultor. €/kg</t>
  </si>
  <si>
    <t>Calibre 30+</t>
  </si>
  <si>
    <t>El precio pagado por el conumidor corresponde al precio medio de su categoría.</t>
  </si>
  <si>
    <t>El rango de precios mostrado en la gráfica "Precio Pagado por el Consumidor" corresponde a la media de todos los calibres.</t>
  </si>
  <si>
    <t>-</t>
  </si>
  <si>
    <t>El coste medio de producción de Cereza en La Rioja en el año 2019 se ha calculado en 112,34 €/100 kg para un rendimiento medio de 7.885 kg/ha.</t>
  </si>
  <si>
    <t>FIN DE CAMPAÑA 2020</t>
  </si>
  <si>
    <t>Durante esta campaña, el precio percibido por el agricultor para este calibre, se ha encontrado un 16% por encima de los costes de producción soportados.</t>
  </si>
  <si>
    <t>Durante esta campaña, el precio percibido por el agricultor para este calibre, se ha encontrado un 70% por encima de los costes de producción soportados.</t>
  </si>
  <si>
    <t>Durante esta campaña, el precio percibido por el agricultor para este calibre, se ha encontrado un 141% por encima de los costes de producción soportados.</t>
  </si>
  <si>
    <t>Durante esta campaña, el precio percibido por el agricultor para este calibre, se ha encontrado un 207%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</si>
</sst>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8"/>
      <color theme="0"/>
      <name val="Clan Offc Pro Medium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4" fontId="13" fillId="0" borderId="0" xfId="0" applyNumberFormat="1" applyFont="1" applyBorder="1" applyAlignment="1">
      <alignment horizontal="right" indent="1"/>
    </xf>
    <xf numFmtId="10" fontId="14" fillId="0" borderId="0" xfId="0" applyNumberFormat="1" applyFon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24_26'!$T$35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24_26'!$U$35:$AF$35</c:f>
              <c:numCache>
                <c:formatCode>0.00</c:formatCode>
                <c:ptCount val="12"/>
                <c:pt idx="1">
                  <c:v>1.25</c:v>
                </c:pt>
                <c:pt idx="2">
                  <c:v>1.2749999999999999</c:v>
                </c:pt>
                <c:pt idx="3">
                  <c:v>1.35</c:v>
                </c:pt>
                <c:pt idx="4">
                  <c:v>1.35</c:v>
                </c:pt>
                <c:pt idx="5">
                  <c:v>1.1499999999999999</c:v>
                </c:pt>
                <c:pt idx="6">
                  <c:v>1.4</c:v>
                </c:pt>
                <c:pt idx="7">
                  <c:v>1.4</c:v>
                </c:pt>
                <c:pt idx="8">
                  <c:v>1.55</c:v>
                </c:pt>
                <c:pt idx="9">
                  <c:v>1.65</c:v>
                </c:pt>
                <c:pt idx="10">
                  <c:v>1.65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24_26'!$T$36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24_26'!$U$36:$AF$36</c:f>
              <c:numCache>
                <c:formatCode>0.00</c:formatCode>
                <c:ptCount val="12"/>
                <c:pt idx="1">
                  <c:v>1.1000000000000001</c:v>
                </c:pt>
                <c:pt idx="2">
                  <c:v>1.1000000000000001</c:v>
                </c:pt>
                <c:pt idx="3">
                  <c:v>0.9</c:v>
                </c:pt>
                <c:pt idx="4">
                  <c:v>1.1499999999999999</c:v>
                </c:pt>
                <c:pt idx="5">
                  <c:v>0.45</c:v>
                </c:pt>
                <c:pt idx="6">
                  <c:v>0.7</c:v>
                </c:pt>
                <c:pt idx="7">
                  <c:v>0.625</c:v>
                </c:pt>
                <c:pt idx="8">
                  <c:v>0.7</c:v>
                </c:pt>
                <c:pt idx="9">
                  <c:v>0.75</c:v>
                </c:pt>
                <c:pt idx="10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74176"/>
        <c:axId val="85876096"/>
      </c:areaChart>
      <c:lineChart>
        <c:grouping val="standard"/>
        <c:varyColors val="0"/>
        <c:ser>
          <c:idx val="2"/>
          <c:order val="2"/>
          <c:tx>
            <c:strRef>
              <c:f>'Cereza 24_26'!$T$37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24_26'!$U$37:$AF$37</c:f>
              <c:numCache>
                <c:formatCode>0.00</c:formatCode>
                <c:ptCount val="12"/>
                <c:pt idx="1">
                  <c:v>1.175</c:v>
                </c:pt>
                <c:pt idx="2">
                  <c:v>1.1875</c:v>
                </c:pt>
                <c:pt idx="3">
                  <c:v>1.175</c:v>
                </c:pt>
                <c:pt idx="4">
                  <c:v>1.25</c:v>
                </c:pt>
                <c:pt idx="5">
                  <c:v>0.8</c:v>
                </c:pt>
                <c:pt idx="6">
                  <c:v>0.91874999999999996</c:v>
                </c:pt>
                <c:pt idx="7">
                  <c:v>0.92499999999999993</c:v>
                </c:pt>
                <c:pt idx="8">
                  <c:v>1.0125</c:v>
                </c:pt>
                <c:pt idx="9">
                  <c:v>1.2</c:v>
                </c:pt>
                <c:pt idx="10">
                  <c:v>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24_26'!$T$38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24_26'!$U$34:$AF$34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24_26'!$U$38:$AF$38</c:f>
              <c:numCache>
                <c:formatCode>0.00</c:formatCode>
                <c:ptCount val="12"/>
                <c:pt idx="4">
                  <c:v>1.65</c:v>
                </c:pt>
                <c:pt idx="5">
                  <c:v>1.35</c:v>
                </c:pt>
                <c:pt idx="6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86464"/>
        <c:axId val="85888000"/>
      </c:lineChart>
      <c:catAx>
        <c:axId val="858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5876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58760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5874176"/>
        <c:crosses val="autoZero"/>
        <c:crossBetween val="midCat"/>
      </c:valAx>
      <c:catAx>
        <c:axId val="8588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888000"/>
        <c:crosses val="autoZero"/>
        <c:auto val="0"/>
        <c:lblAlgn val="ctr"/>
        <c:lblOffset val="100"/>
        <c:noMultiLvlLbl val="0"/>
      </c:catAx>
      <c:valAx>
        <c:axId val="858880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588646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30+'!$U$35:$AF$35</c:f>
              <c:numCache>
                <c:formatCode>0.00</c:formatCode>
                <c:ptCount val="12"/>
                <c:pt idx="1">
                  <c:v>2.75</c:v>
                </c:pt>
                <c:pt idx="2">
                  <c:v>2.75</c:v>
                </c:pt>
                <c:pt idx="3">
                  <c:v>2.85</c:v>
                </c:pt>
                <c:pt idx="4">
                  <c:v>3.15</c:v>
                </c:pt>
                <c:pt idx="5">
                  <c:v>2.75</c:v>
                </c:pt>
                <c:pt idx="6">
                  <c:v>2.75</c:v>
                </c:pt>
                <c:pt idx="7">
                  <c:v>2.75</c:v>
                </c:pt>
                <c:pt idx="8">
                  <c:v>2.4000000000000004</c:v>
                </c:pt>
                <c:pt idx="9">
                  <c:v>2.15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30+'!$T$36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30+'!$U$36:$AF$36</c:f>
              <c:numCache>
                <c:formatCode>0.00</c:formatCode>
                <c:ptCount val="12"/>
                <c:pt idx="1">
                  <c:v>2.6</c:v>
                </c:pt>
                <c:pt idx="2">
                  <c:v>2.5</c:v>
                </c:pt>
                <c:pt idx="3">
                  <c:v>2.25</c:v>
                </c:pt>
                <c:pt idx="4">
                  <c:v>1.5</c:v>
                </c:pt>
                <c:pt idx="5">
                  <c:v>1.4</c:v>
                </c:pt>
                <c:pt idx="6">
                  <c:v>1.675</c:v>
                </c:pt>
                <c:pt idx="7">
                  <c:v>1.85</c:v>
                </c:pt>
                <c:pt idx="8">
                  <c:v>2</c:v>
                </c:pt>
                <c:pt idx="9">
                  <c:v>2.15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13952"/>
        <c:axId val="94415872"/>
      </c:areaChart>
      <c:lineChart>
        <c:grouping val="standard"/>
        <c:varyColors val="0"/>
        <c:ser>
          <c:idx val="2"/>
          <c:order val="2"/>
          <c:tx>
            <c:strRef>
              <c:f>'Cereza 30+'!$T$37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30+'!$U$37:$AF$37</c:f>
              <c:numCache>
                <c:formatCode>0.00</c:formatCode>
                <c:ptCount val="12"/>
                <c:pt idx="1">
                  <c:v>2.6749999999999998</c:v>
                </c:pt>
                <c:pt idx="2">
                  <c:v>2.625</c:v>
                </c:pt>
                <c:pt idx="3">
                  <c:v>2.6166666666666667</c:v>
                </c:pt>
                <c:pt idx="4">
                  <c:v>2.5583333333333336</c:v>
                </c:pt>
                <c:pt idx="5">
                  <c:v>1.9812499999999997</c:v>
                </c:pt>
                <c:pt idx="6">
                  <c:v>2.1812499999999999</c:v>
                </c:pt>
                <c:pt idx="7">
                  <c:v>2.36</c:v>
                </c:pt>
                <c:pt idx="8">
                  <c:v>2.1625000000000001</c:v>
                </c:pt>
                <c:pt idx="9">
                  <c:v>2.15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30+'!$T$38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30+'!$U$34:$AF$34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30+'!$U$38:$AF$38</c:f>
              <c:numCache>
                <c:formatCode>0.00</c:formatCode>
                <c:ptCount val="12"/>
                <c:pt idx="2">
                  <c:v>3.9</c:v>
                </c:pt>
                <c:pt idx="3">
                  <c:v>3.9</c:v>
                </c:pt>
                <c:pt idx="4">
                  <c:v>3.65</c:v>
                </c:pt>
                <c:pt idx="5">
                  <c:v>2.65</c:v>
                </c:pt>
                <c:pt idx="6">
                  <c:v>3.15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22144"/>
        <c:axId val="94423680"/>
      </c:lineChart>
      <c:catAx>
        <c:axId val="9441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415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4158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413952"/>
        <c:crosses val="autoZero"/>
        <c:crossBetween val="midCat"/>
      </c:valAx>
      <c:catAx>
        <c:axId val="94422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423680"/>
        <c:crosses val="autoZero"/>
        <c:auto val="0"/>
        <c:lblAlgn val="ctr"/>
        <c:lblOffset val="100"/>
        <c:noMultiLvlLbl val="0"/>
      </c:catAx>
      <c:valAx>
        <c:axId val="944236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42214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30+'!$U$56:$AF$56</c:f>
              <c:numCache>
                <c:formatCode>0.00</c:formatCode>
                <c:ptCount val="12"/>
                <c:pt idx="0">
                  <c:v>4.9157142857142855</c:v>
                </c:pt>
                <c:pt idx="1">
                  <c:v>4.2450000000000001</c:v>
                </c:pt>
                <c:pt idx="2">
                  <c:v>4.1616666666666662</c:v>
                </c:pt>
                <c:pt idx="3">
                  <c:v>3.7483333333333335</c:v>
                </c:pt>
                <c:pt idx="4">
                  <c:v>3.8044444444444445</c:v>
                </c:pt>
                <c:pt idx="5">
                  <c:v>3.3641269841269845</c:v>
                </c:pt>
                <c:pt idx="6">
                  <c:v>3.3350793650793649</c:v>
                </c:pt>
                <c:pt idx="7">
                  <c:v>3.7191666666666667</c:v>
                </c:pt>
                <c:pt idx="8">
                  <c:v>3.793571428571429</c:v>
                </c:pt>
                <c:pt idx="9">
                  <c:v>5.1566666666666672</c:v>
                </c:pt>
                <c:pt idx="10">
                  <c:v>4.1066666666666665</c:v>
                </c:pt>
                <c:pt idx="11">
                  <c:v>4.25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30+'!$T$57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3.0926388888888887</c:v>
                </c:pt>
                <c:pt idx="3">
                  <c:v>2.9166666666666665</c:v>
                </c:pt>
                <c:pt idx="4">
                  <c:v>3.1008333333333336</c:v>
                </c:pt>
                <c:pt idx="5">
                  <c:v>3.08</c:v>
                </c:pt>
                <c:pt idx="6">
                  <c:v>3.0904166666666666</c:v>
                </c:pt>
                <c:pt idx="7">
                  <c:v>2.9745833333333334</c:v>
                </c:pt>
                <c:pt idx="8">
                  <c:v>3.0256944444444449</c:v>
                </c:pt>
                <c:pt idx="9">
                  <c:v>3.2446666666666668</c:v>
                </c:pt>
                <c:pt idx="10">
                  <c:v>3.3740000000000001</c:v>
                </c:pt>
                <c:pt idx="11">
                  <c:v>4.07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66176"/>
        <c:axId val="95668096"/>
      </c:areaChart>
      <c:lineChart>
        <c:grouping val="standard"/>
        <c:varyColors val="0"/>
        <c:ser>
          <c:idx val="2"/>
          <c:order val="2"/>
          <c:tx>
            <c:strRef>
              <c:f>'Cereza 30+'!$T$58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30+'!$U$58:$AF$58</c:f>
              <c:numCache>
                <c:formatCode>0.00</c:formatCode>
                <c:ptCount val="12"/>
                <c:pt idx="0">
                  <c:v>4.3328571428571427</c:v>
                </c:pt>
                <c:pt idx="1">
                  <c:v>3.7107886904761904</c:v>
                </c:pt>
                <c:pt idx="2">
                  <c:v>3.6860540674603173</c:v>
                </c:pt>
                <c:pt idx="3">
                  <c:v>3.4365848214285717</c:v>
                </c:pt>
                <c:pt idx="4">
                  <c:v>3.464950396825397</c:v>
                </c:pt>
                <c:pt idx="5">
                  <c:v>3.1953373015873017</c:v>
                </c:pt>
                <c:pt idx="6">
                  <c:v>3.1781349206349203</c:v>
                </c:pt>
                <c:pt idx="7">
                  <c:v>3.2323660714285718</c:v>
                </c:pt>
                <c:pt idx="8">
                  <c:v>3.5070188492063497</c:v>
                </c:pt>
                <c:pt idx="9">
                  <c:v>3.9732896825396828</c:v>
                </c:pt>
                <c:pt idx="10">
                  <c:v>3.8180000000000001</c:v>
                </c:pt>
                <c:pt idx="11">
                  <c:v>4.16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30+'!$T$59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30+'!$U$55:$AF$55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30+'!$U$59:$AF$59</c:f>
              <c:numCache>
                <c:formatCode>0.00</c:formatCode>
                <c:ptCount val="12"/>
                <c:pt idx="2">
                  <c:v>8.75</c:v>
                </c:pt>
                <c:pt idx="3">
                  <c:v>8.99</c:v>
                </c:pt>
                <c:pt idx="4">
                  <c:v>8.06</c:v>
                </c:pt>
                <c:pt idx="5">
                  <c:v>7.05</c:v>
                </c:pt>
                <c:pt idx="6">
                  <c:v>6.97</c:v>
                </c:pt>
                <c:pt idx="7">
                  <c:v>6.36</c:v>
                </c:pt>
                <c:pt idx="8">
                  <c:v>7.64</c:v>
                </c:pt>
                <c:pt idx="9">
                  <c:v>7.16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74368"/>
        <c:axId val="95675904"/>
      </c:lineChart>
      <c:catAx>
        <c:axId val="956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66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668096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666176"/>
        <c:crosses val="autoZero"/>
        <c:crossBetween val="midCat"/>
      </c:valAx>
      <c:catAx>
        <c:axId val="95674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675904"/>
        <c:crosses val="autoZero"/>
        <c:auto val="0"/>
        <c:lblAlgn val="ctr"/>
        <c:lblOffset val="100"/>
        <c:noMultiLvlLbl val="0"/>
      </c:catAx>
      <c:valAx>
        <c:axId val="956759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567436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30+'!$C$6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30+'!$B$27:$B$38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30+'!$C$27:$C$38</c:f>
              <c:numCache>
                <c:formatCode>#,##0.00</c:formatCode>
                <c:ptCount val="12"/>
                <c:pt idx="1">
                  <c:v>1.1200000000000001</c:v>
                </c:pt>
                <c:pt idx="2">
                  <c:v>1.1269</c:v>
                </c:pt>
                <c:pt idx="3">
                  <c:v>1.1269</c:v>
                </c:pt>
                <c:pt idx="4">
                  <c:v>1.1269</c:v>
                </c:pt>
                <c:pt idx="5">
                  <c:v>1.1269</c:v>
                </c:pt>
                <c:pt idx="6">
                  <c:v>1.1269</c:v>
                </c:pt>
                <c:pt idx="7">
                  <c:v>1.1269</c:v>
                </c:pt>
                <c:pt idx="8">
                  <c:v>1.1269</c:v>
                </c:pt>
                <c:pt idx="9">
                  <c:v>1.1269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30+'!$D$6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30+'!$B$27:$B$38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30+'!$D$27:$D$38</c:f>
              <c:numCache>
                <c:formatCode>#,##0.00</c:formatCode>
                <c:ptCount val="12"/>
                <c:pt idx="2">
                  <c:v>3.9</c:v>
                </c:pt>
                <c:pt idx="3">
                  <c:v>3.9</c:v>
                </c:pt>
                <c:pt idx="4">
                  <c:v>3.65</c:v>
                </c:pt>
                <c:pt idx="5">
                  <c:v>2.65</c:v>
                </c:pt>
                <c:pt idx="6">
                  <c:v>3.15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30+'!$F$6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30+'!$B$27:$B$38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30+'!$F$27:$F$38</c:f>
              <c:numCache>
                <c:formatCode>#,##0.00</c:formatCode>
                <c:ptCount val="12"/>
                <c:pt idx="2">
                  <c:v>8.75</c:v>
                </c:pt>
                <c:pt idx="3">
                  <c:v>8.99</c:v>
                </c:pt>
                <c:pt idx="4">
                  <c:v>8.06</c:v>
                </c:pt>
                <c:pt idx="5">
                  <c:v>7.05</c:v>
                </c:pt>
                <c:pt idx="6">
                  <c:v>6.97</c:v>
                </c:pt>
                <c:pt idx="7">
                  <c:v>6.36</c:v>
                </c:pt>
                <c:pt idx="8">
                  <c:v>7.64</c:v>
                </c:pt>
                <c:pt idx="9">
                  <c:v>7.16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8560"/>
        <c:axId val="92100480"/>
      </c:lineChart>
      <c:catAx>
        <c:axId val="920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2100480"/>
        <c:crosses val="autoZero"/>
        <c:auto val="1"/>
        <c:lblAlgn val="ctr"/>
        <c:lblOffset val="100"/>
        <c:noMultiLvlLbl val="0"/>
      </c:catAx>
      <c:valAx>
        <c:axId val="92100480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2098560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24_26'!$T$56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24_26'!$U$56:$AF$56</c:f>
              <c:numCache>
                <c:formatCode>0.00</c:formatCode>
                <c:ptCount val="12"/>
                <c:pt idx="0">
                  <c:v>4.9157142857142855</c:v>
                </c:pt>
                <c:pt idx="1">
                  <c:v>4.2450000000000001</c:v>
                </c:pt>
                <c:pt idx="2">
                  <c:v>4.1616666666666662</c:v>
                </c:pt>
                <c:pt idx="3">
                  <c:v>3.7483333333333335</c:v>
                </c:pt>
                <c:pt idx="4">
                  <c:v>3.8044444444444445</c:v>
                </c:pt>
                <c:pt idx="5">
                  <c:v>3.3641269841269845</c:v>
                </c:pt>
                <c:pt idx="6">
                  <c:v>3.3350793650793649</c:v>
                </c:pt>
                <c:pt idx="7">
                  <c:v>3.7191666666666667</c:v>
                </c:pt>
                <c:pt idx="8">
                  <c:v>3.793571428571429</c:v>
                </c:pt>
                <c:pt idx="9">
                  <c:v>5.1566666666666672</c:v>
                </c:pt>
                <c:pt idx="10">
                  <c:v>4.1066666666666665</c:v>
                </c:pt>
                <c:pt idx="11">
                  <c:v>4.25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24_26'!$T$57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3.0926388888888887</c:v>
                </c:pt>
                <c:pt idx="3">
                  <c:v>2.9166666666666665</c:v>
                </c:pt>
                <c:pt idx="4">
                  <c:v>3.1008333333333336</c:v>
                </c:pt>
                <c:pt idx="5">
                  <c:v>3.08</c:v>
                </c:pt>
                <c:pt idx="6">
                  <c:v>3.0904166666666666</c:v>
                </c:pt>
                <c:pt idx="7">
                  <c:v>2.9745833333333334</c:v>
                </c:pt>
                <c:pt idx="8">
                  <c:v>3.0256944444444449</c:v>
                </c:pt>
                <c:pt idx="9">
                  <c:v>3.2446666666666668</c:v>
                </c:pt>
                <c:pt idx="10">
                  <c:v>3.3740000000000001</c:v>
                </c:pt>
                <c:pt idx="11">
                  <c:v>4.07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59456"/>
        <c:axId val="86661376"/>
      </c:areaChart>
      <c:lineChart>
        <c:grouping val="standard"/>
        <c:varyColors val="0"/>
        <c:ser>
          <c:idx val="2"/>
          <c:order val="2"/>
          <c:tx>
            <c:strRef>
              <c:f>'Cereza 24_26'!$T$58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24_26'!$U$58:$AF$58</c:f>
              <c:numCache>
                <c:formatCode>0.00</c:formatCode>
                <c:ptCount val="12"/>
                <c:pt idx="0">
                  <c:v>4.3328571428571427</c:v>
                </c:pt>
                <c:pt idx="1">
                  <c:v>3.7107886904761904</c:v>
                </c:pt>
                <c:pt idx="2">
                  <c:v>3.6860540674603173</c:v>
                </c:pt>
                <c:pt idx="3">
                  <c:v>3.4365848214285717</c:v>
                </c:pt>
                <c:pt idx="4">
                  <c:v>3.464950396825397</c:v>
                </c:pt>
                <c:pt idx="5">
                  <c:v>3.1953373015873017</c:v>
                </c:pt>
                <c:pt idx="6">
                  <c:v>3.1781349206349203</c:v>
                </c:pt>
                <c:pt idx="7">
                  <c:v>3.2323660714285718</c:v>
                </c:pt>
                <c:pt idx="8">
                  <c:v>3.5070188492063497</c:v>
                </c:pt>
                <c:pt idx="9">
                  <c:v>3.9732896825396828</c:v>
                </c:pt>
                <c:pt idx="10">
                  <c:v>3.8180000000000001</c:v>
                </c:pt>
                <c:pt idx="11">
                  <c:v>4.16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24_26'!$T$59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24_26'!$U$55:$AF$55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24_26'!$U$59:$AF$59</c:f>
              <c:numCache>
                <c:formatCode>0.00</c:formatCode>
                <c:ptCount val="12"/>
                <c:pt idx="3">
                  <c:v>2.99</c:v>
                </c:pt>
                <c:pt idx="4">
                  <c:v>3.98</c:v>
                </c:pt>
                <c:pt idx="5">
                  <c:v>4.22</c:v>
                </c:pt>
                <c:pt idx="6">
                  <c:v>4.2699999999999996</c:v>
                </c:pt>
                <c:pt idx="7">
                  <c:v>3.97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2224"/>
        <c:axId val="86693760"/>
      </c:lineChart>
      <c:catAx>
        <c:axId val="866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666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661376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6659456"/>
        <c:crosses val="autoZero"/>
        <c:crossBetween val="midCat"/>
      </c:valAx>
      <c:catAx>
        <c:axId val="8669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693760"/>
        <c:crosses val="autoZero"/>
        <c:auto val="0"/>
        <c:lblAlgn val="ctr"/>
        <c:lblOffset val="100"/>
        <c:noMultiLvlLbl val="0"/>
      </c:catAx>
      <c:valAx>
        <c:axId val="8669376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669222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24_26'!$C$6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24_26'!$B$27:$B$38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24_26'!$C$27:$C$38</c:f>
              <c:numCache>
                <c:formatCode>#,##0.00</c:formatCode>
                <c:ptCount val="12"/>
                <c:pt idx="1">
                  <c:v>1.1200000000000001</c:v>
                </c:pt>
                <c:pt idx="2">
                  <c:v>1.1269</c:v>
                </c:pt>
                <c:pt idx="3">
                  <c:v>1.1269</c:v>
                </c:pt>
                <c:pt idx="4">
                  <c:v>1.1269</c:v>
                </c:pt>
                <c:pt idx="5">
                  <c:v>1.1269</c:v>
                </c:pt>
                <c:pt idx="6">
                  <c:v>1.1269</c:v>
                </c:pt>
                <c:pt idx="7">
                  <c:v>1.1269</c:v>
                </c:pt>
                <c:pt idx="8">
                  <c:v>1.1269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24_26'!$D$6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24_26'!$B$27:$B$38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24_26'!$D$27:$D$38</c:f>
              <c:numCache>
                <c:formatCode>#,##0.00</c:formatCode>
                <c:ptCount val="12"/>
                <c:pt idx="4">
                  <c:v>1.65</c:v>
                </c:pt>
                <c:pt idx="5">
                  <c:v>1.35</c:v>
                </c:pt>
                <c:pt idx="6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24_26'!$F$6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24_26'!$B$27:$B$38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24_26'!$F$27:$F$38</c:f>
              <c:numCache>
                <c:formatCode>#,##0.00</c:formatCode>
                <c:ptCount val="12"/>
                <c:pt idx="3">
                  <c:v>2.99</c:v>
                </c:pt>
                <c:pt idx="4">
                  <c:v>3.98</c:v>
                </c:pt>
                <c:pt idx="5">
                  <c:v>4.22</c:v>
                </c:pt>
                <c:pt idx="6">
                  <c:v>4.2699999999999996</c:v>
                </c:pt>
                <c:pt idx="7">
                  <c:v>3.97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824"/>
        <c:axId val="86591744"/>
      </c:lineChart>
      <c:catAx>
        <c:axId val="865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6591744"/>
        <c:crosses val="autoZero"/>
        <c:auto val="1"/>
        <c:lblAlgn val="ctr"/>
        <c:lblOffset val="100"/>
        <c:noMultiLvlLbl val="0"/>
      </c:catAx>
      <c:valAx>
        <c:axId val="8659174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6589824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26_28'!$U$35:$AF$35</c:f>
              <c:numCache>
                <c:formatCode>0.00</c:formatCode>
                <c:ptCount val="12"/>
                <c:pt idx="1">
                  <c:v>1.5</c:v>
                </c:pt>
                <c:pt idx="2">
                  <c:v>2</c:v>
                </c:pt>
                <c:pt idx="3">
                  <c:v>1.875</c:v>
                </c:pt>
                <c:pt idx="4">
                  <c:v>1.7</c:v>
                </c:pt>
                <c:pt idx="5">
                  <c:v>1.65</c:v>
                </c:pt>
                <c:pt idx="6">
                  <c:v>1.65</c:v>
                </c:pt>
                <c:pt idx="7">
                  <c:v>1.65</c:v>
                </c:pt>
                <c:pt idx="8">
                  <c:v>1.9</c:v>
                </c:pt>
                <c:pt idx="9">
                  <c:v>2.125</c:v>
                </c:pt>
                <c:pt idx="10">
                  <c:v>2.125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26_28'!$T$36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26_28'!$U$36:$AF$36</c:f>
              <c:numCache>
                <c:formatCode>0.00</c:formatCode>
                <c:ptCount val="12"/>
                <c:pt idx="1">
                  <c:v>1.5</c:v>
                </c:pt>
                <c:pt idx="2">
                  <c:v>1.5</c:v>
                </c:pt>
                <c:pt idx="3">
                  <c:v>1.1000000000000001</c:v>
                </c:pt>
                <c:pt idx="4">
                  <c:v>1.35</c:v>
                </c:pt>
                <c:pt idx="5">
                  <c:v>0.75</c:v>
                </c:pt>
                <c:pt idx="6">
                  <c:v>1.1000000000000001</c:v>
                </c:pt>
                <c:pt idx="7">
                  <c:v>0.9</c:v>
                </c:pt>
                <c:pt idx="8">
                  <c:v>1.075</c:v>
                </c:pt>
                <c:pt idx="9">
                  <c:v>0.97500000000000009</c:v>
                </c:pt>
                <c:pt idx="10">
                  <c:v>0.97500000000000009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00704"/>
        <c:axId val="86202624"/>
      </c:areaChart>
      <c:lineChart>
        <c:grouping val="standard"/>
        <c:varyColors val="0"/>
        <c:ser>
          <c:idx val="2"/>
          <c:order val="2"/>
          <c:tx>
            <c:strRef>
              <c:f>'Cereza 26_28'!$T$37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26_28'!$U$37:$AF$37</c:f>
              <c:numCache>
                <c:formatCode>0.00</c:formatCode>
                <c:ptCount val="12"/>
                <c:pt idx="1">
                  <c:v>1.5</c:v>
                </c:pt>
                <c:pt idx="2">
                  <c:v>1.7166666666666668</c:v>
                </c:pt>
                <c:pt idx="3">
                  <c:v>1.5083333333333335</c:v>
                </c:pt>
                <c:pt idx="4">
                  <c:v>1.5333333333333332</c:v>
                </c:pt>
                <c:pt idx="5">
                  <c:v>1.2291666666666667</c:v>
                </c:pt>
                <c:pt idx="6">
                  <c:v>1.3416666666666668</c:v>
                </c:pt>
                <c:pt idx="7">
                  <c:v>1.325</c:v>
                </c:pt>
                <c:pt idx="8">
                  <c:v>1.4083333333333332</c:v>
                </c:pt>
                <c:pt idx="9">
                  <c:v>1.55</c:v>
                </c:pt>
                <c:pt idx="10">
                  <c:v>1.55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26_28'!$T$38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26_28'!$U$38:$AF$38</c:f>
              <c:numCache>
                <c:formatCode>0.00</c:formatCode>
                <c:ptCount val="12"/>
                <c:pt idx="2">
                  <c:v>1.9</c:v>
                </c:pt>
                <c:pt idx="3">
                  <c:v>1.9</c:v>
                </c:pt>
                <c:pt idx="4">
                  <c:v>1.9000000000000001</c:v>
                </c:pt>
                <c:pt idx="5">
                  <c:v>1.6</c:v>
                </c:pt>
                <c:pt idx="6">
                  <c:v>2.25</c:v>
                </c:pt>
                <c:pt idx="7">
                  <c:v>1.9</c:v>
                </c:pt>
                <c:pt idx="8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04800"/>
        <c:axId val="86206336"/>
      </c:lineChart>
      <c:catAx>
        <c:axId val="862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620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2026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6200704"/>
        <c:crosses val="autoZero"/>
        <c:crossBetween val="midCat"/>
      </c:valAx>
      <c:catAx>
        <c:axId val="8620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206336"/>
        <c:crosses val="autoZero"/>
        <c:auto val="0"/>
        <c:lblAlgn val="ctr"/>
        <c:lblOffset val="100"/>
        <c:noMultiLvlLbl val="0"/>
      </c:catAx>
      <c:valAx>
        <c:axId val="862063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620480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26_28'!$U$56:$AF$56</c:f>
              <c:numCache>
                <c:formatCode>0.00</c:formatCode>
                <c:ptCount val="12"/>
                <c:pt idx="0">
                  <c:v>4.9157142857142855</c:v>
                </c:pt>
                <c:pt idx="1">
                  <c:v>4.2450000000000001</c:v>
                </c:pt>
                <c:pt idx="2">
                  <c:v>4.1616666666666662</c:v>
                </c:pt>
                <c:pt idx="3">
                  <c:v>3.7483333333333335</c:v>
                </c:pt>
                <c:pt idx="4">
                  <c:v>3.8044444444444445</c:v>
                </c:pt>
                <c:pt idx="5">
                  <c:v>3.3641269841269845</c:v>
                </c:pt>
                <c:pt idx="6">
                  <c:v>3.3350793650793649</c:v>
                </c:pt>
                <c:pt idx="7">
                  <c:v>3.7191666666666667</c:v>
                </c:pt>
                <c:pt idx="8">
                  <c:v>3.793571428571429</c:v>
                </c:pt>
                <c:pt idx="9">
                  <c:v>5.1566666666666672</c:v>
                </c:pt>
                <c:pt idx="10">
                  <c:v>4.1066666666666665</c:v>
                </c:pt>
                <c:pt idx="11">
                  <c:v>4.25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26_28'!$T$57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3.0926388888888887</c:v>
                </c:pt>
                <c:pt idx="3">
                  <c:v>2.9166666666666665</c:v>
                </c:pt>
                <c:pt idx="4">
                  <c:v>3.1008333333333336</c:v>
                </c:pt>
                <c:pt idx="5">
                  <c:v>3.08</c:v>
                </c:pt>
                <c:pt idx="6">
                  <c:v>3.0904166666666666</c:v>
                </c:pt>
                <c:pt idx="7">
                  <c:v>2.9745833333333334</c:v>
                </c:pt>
                <c:pt idx="8">
                  <c:v>3.0256944444444449</c:v>
                </c:pt>
                <c:pt idx="9">
                  <c:v>3.2446666666666668</c:v>
                </c:pt>
                <c:pt idx="10">
                  <c:v>3.3740000000000001</c:v>
                </c:pt>
                <c:pt idx="11">
                  <c:v>4.07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44352"/>
        <c:axId val="86262912"/>
      </c:areaChart>
      <c:lineChart>
        <c:grouping val="standard"/>
        <c:varyColors val="0"/>
        <c:ser>
          <c:idx val="2"/>
          <c:order val="2"/>
          <c:tx>
            <c:strRef>
              <c:f>'Cereza 26_28'!$T$58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26_28'!$U$58:$AF$58</c:f>
              <c:numCache>
                <c:formatCode>0.00</c:formatCode>
                <c:ptCount val="12"/>
                <c:pt idx="0">
                  <c:v>4.3328571428571427</c:v>
                </c:pt>
                <c:pt idx="1">
                  <c:v>3.7107886904761904</c:v>
                </c:pt>
                <c:pt idx="2">
                  <c:v>3.6860540674603173</c:v>
                </c:pt>
                <c:pt idx="3">
                  <c:v>3.4365848214285717</c:v>
                </c:pt>
                <c:pt idx="4">
                  <c:v>3.464950396825397</c:v>
                </c:pt>
                <c:pt idx="5">
                  <c:v>3.1953373015873017</c:v>
                </c:pt>
                <c:pt idx="6">
                  <c:v>3.1781349206349203</c:v>
                </c:pt>
                <c:pt idx="7">
                  <c:v>3.2323660714285718</c:v>
                </c:pt>
                <c:pt idx="8">
                  <c:v>3.5070188492063497</c:v>
                </c:pt>
                <c:pt idx="9">
                  <c:v>3.9732896825396828</c:v>
                </c:pt>
                <c:pt idx="10">
                  <c:v>3.8180000000000001</c:v>
                </c:pt>
                <c:pt idx="11">
                  <c:v>4.16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26_28'!$T$59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26_28'!$U$59:$AF$59</c:f>
              <c:numCache>
                <c:formatCode>0.00</c:formatCode>
                <c:ptCount val="12"/>
                <c:pt idx="2">
                  <c:v>5.56</c:v>
                </c:pt>
                <c:pt idx="3">
                  <c:v>5.37</c:v>
                </c:pt>
                <c:pt idx="4">
                  <c:v>5.38</c:v>
                </c:pt>
                <c:pt idx="5">
                  <c:v>4.33</c:v>
                </c:pt>
                <c:pt idx="6">
                  <c:v>4.3899999999999997</c:v>
                </c:pt>
                <c:pt idx="7">
                  <c:v>4.2699999999999996</c:v>
                </c:pt>
                <c:pt idx="8">
                  <c:v>4.99</c:v>
                </c:pt>
                <c:pt idx="9">
                  <c:v>5.05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4832"/>
        <c:axId val="86266624"/>
      </c:lineChart>
      <c:catAx>
        <c:axId val="862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626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262912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6244352"/>
        <c:crosses val="autoZero"/>
        <c:crossBetween val="midCat"/>
      </c:valAx>
      <c:catAx>
        <c:axId val="8626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266624"/>
        <c:crosses val="autoZero"/>
        <c:auto val="0"/>
        <c:lblAlgn val="ctr"/>
        <c:lblOffset val="100"/>
        <c:noMultiLvlLbl val="0"/>
      </c:catAx>
      <c:valAx>
        <c:axId val="862666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626483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26_28'!$C$6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26_28'!$B$27:$B$38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26_28'!$C$27:$C$38</c:f>
              <c:numCache>
                <c:formatCode>#,##0.00</c:formatCode>
                <c:ptCount val="12"/>
                <c:pt idx="1">
                  <c:v>1.1200000000000001</c:v>
                </c:pt>
                <c:pt idx="2">
                  <c:v>1.1269</c:v>
                </c:pt>
                <c:pt idx="3">
                  <c:v>1.1269</c:v>
                </c:pt>
                <c:pt idx="4">
                  <c:v>1.1269</c:v>
                </c:pt>
                <c:pt idx="5">
                  <c:v>1.1269</c:v>
                </c:pt>
                <c:pt idx="6">
                  <c:v>1.1269</c:v>
                </c:pt>
                <c:pt idx="7">
                  <c:v>1.1269</c:v>
                </c:pt>
                <c:pt idx="8">
                  <c:v>1.1269</c:v>
                </c:pt>
                <c:pt idx="9">
                  <c:v>1.1269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26_28'!$D$6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26_28'!$B$27:$B$38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26_28'!$D$27:$D$38</c:f>
              <c:numCache>
                <c:formatCode>#,##0.00</c:formatCode>
                <c:ptCount val="12"/>
                <c:pt idx="2">
                  <c:v>1.9</c:v>
                </c:pt>
                <c:pt idx="3">
                  <c:v>1.9</c:v>
                </c:pt>
                <c:pt idx="4">
                  <c:v>1.9000000000000001</c:v>
                </c:pt>
                <c:pt idx="5">
                  <c:v>1.6</c:v>
                </c:pt>
                <c:pt idx="6">
                  <c:v>2.25</c:v>
                </c:pt>
                <c:pt idx="7">
                  <c:v>1.9</c:v>
                </c:pt>
                <c:pt idx="8">
                  <c:v>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26_28'!$F$6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26_28'!$B$27:$B$38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26_28'!$F$27:$F$38</c:f>
              <c:numCache>
                <c:formatCode>#,##0.00</c:formatCode>
                <c:ptCount val="12"/>
                <c:pt idx="2">
                  <c:v>5.56</c:v>
                </c:pt>
                <c:pt idx="3">
                  <c:v>5.37</c:v>
                </c:pt>
                <c:pt idx="4">
                  <c:v>5.38</c:v>
                </c:pt>
                <c:pt idx="5">
                  <c:v>4.33</c:v>
                </c:pt>
                <c:pt idx="6">
                  <c:v>4.3899999999999997</c:v>
                </c:pt>
                <c:pt idx="7">
                  <c:v>4.2699999999999996</c:v>
                </c:pt>
                <c:pt idx="8">
                  <c:v>4.99</c:v>
                </c:pt>
                <c:pt idx="9">
                  <c:v>5.05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85312"/>
        <c:axId val="86303872"/>
      </c:lineChart>
      <c:catAx>
        <c:axId val="862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6303872"/>
        <c:crosses val="autoZero"/>
        <c:auto val="1"/>
        <c:lblAlgn val="ctr"/>
        <c:lblOffset val="100"/>
        <c:noMultiLvlLbl val="0"/>
      </c:catAx>
      <c:valAx>
        <c:axId val="8630387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628531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28_30'!$U$35:$AF$35</c:f>
              <c:numCache>
                <c:formatCode>0.00</c:formatCode>
                <c:ptCount val="12"/>
                <c:pt idx="1">
                  <c:v>2.25</c:v>
                </c:pt>
                <c:pt idx="2">
                  <c:v>2.7</c:v>
                </c:pt>
                <c:pt idx="3">
                  <c:v>2.4</c:v>
                </c:pt>
                <c:pt idx="4">
                  <c:v>2.2999999999999998</c:v>
                </c:pt>
                <c:pt idx="5">
                  <c:v>2.0499999999999998</c:v>
                </c:pt>
                <c:pt idx="6">
                  <c:v>2</c:v>
                </c:pt>
                <c:pt idx="7">
                  <c:v>1.9500000000000002</c:v>
                </c:pt>
                <c:pt idx="8">
                  <c:v>2.2249999999999996</c:v>
                </c:pt>
                <c:pt idx="9">
                  <c:v>2.4</c:v>
                </c:pt>
                <c:pt idx="10">
                  <c:v>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28_30'!$T$36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28_30'!$U$36:$AF$36</c:f>
              <c:numCache>
                <c:formatCode>0.00</c:formatCode>
                <c:ptCount val="12"/>
                <c:pt idx="1">
                  <c:v>2.0499999999999998</c:v>
                </c:pt>
                <c:pt idx="2">
                  <c:v>1.85</c:v>
                </c:pt>
                <c:pt idx="3">
                  <c:v>1.85</c:v>
                </c:pt>
                <c:pt idx="4">
                  <c:v>1.05</c:v>
                </c:pt>
                <c:pt idx="5">
                  <c:v>1.05</c:v>
                </c:pt>
                <c:pt idx="6">
                  <c:v>1.4750000000000001</c:v>
                </c:pt>
                <c:pt idx="7">
                  <c:v>1.5</c:v>
                </c:pt>
                <c:pt idx="8">
                  <c:v>1.5499999999999998</c:v>
                </c:pt>
                <c:pt idx="9">
                  <c:v>1.375</c:v>
                </c:pt>
                <c:pt idx="10">
                  <c:v>1.375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63968"/>
        <c:axId val="91370240"/>
      </c:areaChart>
      <c:lineChart>
        <c:grouping val="standard"/>
        <c:varyColors val="0"/>
        <c:ser>
          <c:idx val="2"/>
          <c:order val="2"/>
          <c:tx>
            <c:strRef>
              <c:f>'Cereza 28_30'!$T$37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28_30'!$U$37:$AF$37</c:f>
              <c:numCache>
                <c:formatCode>0.00</c:formatCode>
                <c:ptCount val="12"/>
                <c:pt idx="1">
                  <c:v>2.15</c:v>
                </c:pt>
                <c:pt idx="2">
                  <c:v>2.2550000000000003</c:v>
                </c:pt>
                <c:pt idx="3">
                  <c:v>2.1350000000000002</c:v>
                </c:pt>
                <c:pt idx="4">
                  <c:v>1.77</c:v>
                </c:pt>
                <c:pt idx="5">
                  <c:v>1.6000000000000003</c:v>
                </c:pt>
                <c:pt idx="6">
                  <c:v>1.7666666666666668</c:v>
                </c:pt>
                <c:pt idx="7">
                  <c:v>1.7625</c:v>
                </c:pt>
                <c:pt idx="8">
                  <c:v>1.8083333333333333</c:v>
                </c:pt>
                <c:pt idx="9">
                  <c:v>1.8937499999999998</c:v>
                </c:pt>
                <c:pt idx="10">
                  <c:v>1.9333333333333333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28_30'!$T$38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28_30'!$U$34:$AF$34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28_30'!$U$38:$AF$38</c:f>
              <c:numCache>
                <c:formatCode>0.00</c:formatCode>
                <c:ptCount val="12"/>
                <c:pt idx="2">
                  <c:v>3.2</c:v>
                </c:pt>
                <c:pt idx="3">
                  <c:v>3.2</c:v>
                </c:pt>
                <c:pt idx="4">
                  <c:v>2.5</c:v>
                </c:pt>
                <c:pt idx="5">
                  <c:v>2.1</c:v>
                </c:pt>
                <c:pt idx="6">
                  <c:v>2.75</c:v>
                </c:pt>
                <c:pt idx="7">
                  <c:v>2.4500000000000002</c:v>
                </c:pt>
                <c:pt idx="8">
                  <c:v>2.7249999999999996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72160"/>
        <c:axId val="91373952"/>
      </c:lineChart>
      <c:catAx>
        <c:axId val="913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1370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370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1363968"/>
        <c:crosses val="autoZero"/>
        <c:crossBetween val="midCat"/>
      </c:valAx>
      <c:catAx>
        <c:axId val="9137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373952"/>
        <c:crosses val="autoZero"/>
        <c:auto val="0"/>
        <c:lblAlgn val="ctr"/>
        <c:lblOffset val="100"/>
        <c:noMultiLvlLbl val="0"/>
      </c:catAx>
      <c:valAx>
        <c:axId val="913739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137216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28_30'!$U$56:$AF$56</c:f>
              <c:numCache>
                <c:formatCode>0.00</c:formatCode>
                <c:ptCount val="12"/>
                <c:pt idx="0">
                  <c:v>4.9157142857142855</c:v>
                </c:pt>
                <c:pt idx="1">
                  <c:v>4.2450000000000001</c:v>
                </c:pt>
                <c:pt idx="2">
                  <c:v>4.1616666666666662</c:v>
                </c:pt>
                <c:pt idx="3">
                  <c:v>3.7483333333333335</c:v>
                </c:pt>
                <c:pt idx="4">
                  <c:v>3.8044444444444445</c:v>
                </c:pt>
                <c:pt idx="5">
                  <c:v>3.3641269841269845</c:v>
                </c:pt>
                <c:pt idx="6">
                  <c:v>3.3350793650793649</c:v>
                </c:pt>
                <c:pt idx="7">
                  <c:v>3.7191666666666667</c:v>
                </c:pt>
                <c:pt idx="8">
                  <c:v>3.793571428571429</c:v>
                </c:pt>
                <c:pt idx="9">
                  <c:v>5.1566666666666672</c:v>
                </c:pt>
                <c:pt idx="10">
                  <c:v>4.1066666666666665</c:v>
                </c:pt>
                <c:pt idx="11">
                  <c:v>4.25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28_30'!$T$57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28_30'!$U$57:$AF$57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3.0926388888888887</c:v>
                </c:pt>
                <c:pt idx="3">
                  <c:v>2.9166666666666665</c:v>
                </c:pt>
                <c:pt idx="4">
                  <c:v>3.1008333333333336</c:v>
                </c:pt>
                <c:pt idx="5">
                  <c:v>3.08</c:v>
                </c:pt>
                <c:pt idx="6">
                  <c:v>3.0904166666666666</c:v>
                </c:pt>
                <c:pt idx="7">
                  <c:v>2.9745833333333334</c:v>
                </c:pt>
                <c:pt idx="8">
                  <c:v>3.0256944444444449</c:v>
                </c:pt>
                <c:pt idx="9">
                  <c:v>3.2446666666666668</c:v>
                </c:pt>
                <c:pt idx="10">
                  <c:v>3.3740000000000001</c:v>
                </c:pt>
                <c:pt idx="11">
                  <c:v>4.07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28352"/>
        <c:axId val="91430272"/>
      </c:areaChart>
      <c:lineChart>
        <c:grouping val="standard"/>
        <c:varyColors val="0"/>
        <c:ser>
          <c:idx val="2"/>
          <c:order val="2"/>
          <c:tx>
            <c:strRef>
              <c:f>'Cereza 28_30'!$T$58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28_30'!$U$58:$AF$58</c:f>
              <c:numCache>
                <c:formatCode>0.00</c:formatCode>
                <c:ptCount val="12"/>
                <c:pt idx="0">
                  <c:v>4.3328571428571427</c:v>
                </c:pt>
                <c:pt idx="1">
                  <c:v>3.7107886904761904</c:v>
                </c:pt>
                <c:pt idx="2">
                  <c:v>3.6860540674603173</c:v>
                </c:pt>
                <c:pt idx="3">
                  <c:v>3.4365848214285717</c:v>
                </c:pt>
                <c:pt idx="4">
                  <c:v>3.464950396825397</c:v>
                </c:pt>
                <c:pt idx="5">
                  <c:v>3.1953373015873017</c:v>
                </c:pt>
                <c:pt idx="6">
                  <c:v>3.1781349206349203</c:v>
                </c:pt>
                <c:pt idx="7">
                  <c:v>3.2323660714285718</c:v>
                </c:pt>
                <c:pt idx="8">
                  <c:v>3.5070188492063497</c:v>
                </c:pt>
                <c:pt idx="9">
                  <c:v>3.9732896825396828</c:v>
                </c:pt>
                <c:pt idx="10">
                  <c:v>3.8180000000000001</c:v>
                </c:pt>
                <c:pt idx="11">
                  <c:v>4.16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28_30'!$T$59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28_30'!$U$55:$AF$55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28_30'!$U$59:$AF$59</c:f>
              <c:numCache>
                <c:formatCode>0.00</c:formatCode>
                <c:ptCount val="12"/>
                <c:pt idx="2">
                  <c:v>6.68</c:v>
                </c:pt>
                <c:pt idx="3">
                  <c:v>6.58</c:v>
                </c:pt>
                <c:pt idx="4">
                  <c:v>5.87</c:v>
                </c:pt>
                <c:pt idx="5">
                  <c:v>5.46</c:v>
                </c:pt>
                <c:pt idx="6">
                  <c:v>5.61</c:v>
                </c:pt>
                <c:pt idx="7">
                  <c:v>5.26</c:v>
                </c:pt>
                <c:pt idx="8">
                  <c:v>5.49</c:v>
                </c:pt>
                <c:pt idx="9">
                  <c:v>5.49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40640"/>
        <c:axId val="91442176"/>
      </c:lineChart>
      <c:catAx>
        <c:axId val="914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1430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430272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1428352"/>
        <c:crosses val="autoZero"/>
        <c:crossBetween val="midCat"/>
      </c:valAx>
      <c:catAx>
        <c:axId val="91440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442176"/>
        <c:crosses val="autoZero"/>
        <c:auto val="0"/>
        <c:lblAlgn val="ctr"/>
        <c:lblOffset val="100"/>
        <c:noMultiLvlLbl val="0"/>
      </c:catAx>
      <c:valAx>
        <c:axId val="914421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144064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'Cereza 28_30'!$C$6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'Cereza 28_30'!$B$27:$B$38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28_30'!$C$27:$C$38</c:f>
              <c:numCache>
                <c:formatCode>#,##0.00</c:formatCode>
                <c:ptCount val="12"/>
                <c:pt idx="1">
                  <c:v>1.1200000000000001</c:v>
                </c:pt>
                <c:pt idx="2">
                  <c:v>1.1269</c:v>
                </c:pt>
                <c:pt idx="3">
                  <c:v>1.1269</c:v>
                </c:pt>
                <c:pt idx="4">
                  <c:v>1.1269</c:v>
                </c:pt>
                <c:pt idx="5">
                  <c:v>1.1269</c:v>
                </c:pt>
                <c:pt idx="6">
                  <c:v>1.1269</c:v>
                </c:pt>
                <c:pt idx="7">
                  <c:v>1.1269</c:v>
                </c:pt>
                <c:pt idx="8">
                  <c:v>1.1269</c:v>
                </c:pt>
                <c:pt idx="9">
                  <c:v>1.1269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28_30'!$D$6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'Cereza 28_30'!$B$27:$B$38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28_30'!$D$27:$D$38</c:f>
              <c:numCache>
                <c:formatCode>#,##0.00</c:formatCode>
                <c:ptCount val="12"/>
                <c:pt idx="2">
                  <c:v>3.2</c:v>
                </c:pt>
                <c:pt idx="3">
                  <c:v>3.2</c:v>
                </c:pt>
                <c:pt idx="4">
                  <c:v>2.5</c:v>
                </c:pt>
                <c:pt idx="5">
                  <c:v>2.1</c:v>
                </c:pt>
                <c:pt idx="6">
                  <c:v>2.75</c:v>
                </c:pt>
                <c:pt idx="7">
                  <c:v>2.4500000000000002</c:v>
                </c:pt>
                <c:pt idx="8">
                  <c:v>2.7249999999999996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28_30'!$F$6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'Cereza 28_30'!$B$27:$B$38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28_30'!$F$27:$F$38</c:f>
              <c:numCache>
                <c:formatCode>#,##0.00</c:formatCode>
                <c:ptCount val="12"/>
                <c:pt idx="2">
                  <c:v>6.68</c:v>
                </c:pt>
                <c:pt idx="3">
                  <c:v>6.58</c:v>
                </c:pt>
                <c:pt idx="4">
                  <c:v>5.87</c:v>
                </c:pt>
                <c:pt idx="5">
                  <c:v>5.46</c:v>
                </c:pt>
                <c:pt idx="6">
                  <c:v>5.61</c:v>
                </c:pt>
                <c:pt idx="7">
                  <c:v>5.26</c:v>
                </c:pt>
                <c:pt idx="8">
                  <c:v>5.49</c:v>
                </c:pt>
                <c:pt idx="9">
                  <c:v>5.49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7504"/>
        <c:axId val="91479424"/>
      </c:lineChart>
      <c:catAx>
        <c:axId val="914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1479424"/>
        <c:crosses val="autoZero"/>
        <c:auto val="1"/>
        <c:lblAlgn val="ctr"/>
        <c:lblOffset val="100"/>
        <c:noMultiLvlLbl val="0"/>
      </c:catAx>
      <c:valAx>
        <c:axId val="9147942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1477504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34">
          <cell r="D134">
            <v>1.9</v>
          </cell>
          <cell r="F134" t="str">
            <v>2,85 - 3,25</v>
          </cell>
          <cell r="G134">
            <v>5.56</v>
          </cell>
        </row>
        <row r="135">
          <cell r="D135">
            <v>3.2</v>
          </cell>
          <cell r="F135" t="str">
            <v>3,90 - 4,75</v>
          </cell>
          <cell r="G135">
            <v>6.68</v>
          </cell>
        </row>
        <row r="136">
          <cell r="D136">
            <v>3.9</v>
          </cell>
          <cell r="F136" t="str">
            <v>5,00 - 5,50</v>
          </cell>
          <cell r="G136">
            <v>8.75</v>
          </cell>
        </row>
      </sheetData>
      <sheetData sheetId="22">
        <row r="133">
          <cell r="G133">
            <v>2.99</v>
          </cell>
        </row>
        <row r="134">
          <cell r="D134">
            <v>1.9</v>
          </cell>
          <cell r="F134" t="str">
            <v>2,85 - 3,25</v>
          </cell>
          <cell r="G134">
            <v>5.37</v>
          </cell>
        </row>
        <row r="135">
          <cell r="D135">
            <v>3.2</v>
          </cell>
          <cell r="F135" t="str">
            <v>3,90 - 4,75</v>
          </cell>
          <cell r="G135">
            <v>6.58</v>
          </cell>
        </row>
        <row r="136">
          <cell r="D136">
            <v>3.9</v>
          </cell>
          <cell r="F136" t="str">
            <v>5,00 - 5,50</v>
          </cell>
          <cell r="G136">
            <v>8.99</v>
          </cell>
        </row>
      </sheetData>
      <sheetData sheetId="23">
        <row r="133">
          <cell r="D133">
            <v>1.65</v>
          </cell>
          <cell r="F133">
            <v>2.5</v>
          </cell>
          <cell r="G133">
            <v>3.98</v>
          </cell>
        </row>
        <row r="134">
          <cell r="D134">
            <v>1.9000000000000001</v>
          </cell>
          <cell r="F134">
            <v>2.7</v>
          </cell>
          <cell r="G134">
            <v>5.38</v>
          </cell>
        </row>
        <row r="135">
          <cell r="D135">
            <v>2.5</v>
          </cell>
          <cell r="F135">
            <v>3.4</v>
          </cell>
          <cell r="G135">
            <v>5.87</v>
          </cell>
        </row>
        <row r="136">
          <cell r="D136">
            <v>3.65</v>
          </cell>
          <cell r="F136">
            <v>4.75</v>
          </cell>
          <cell r="G136">
            <v>8.06</v>
          </cell>
        </row>
      </sheetData>
      <sheetData sheetId="24">
        <row r="133">
          <cell r="D133">
            <v>1.35</v>
          </cell>
          <cell r="F133">
            <v>2.2000000000000002</v>
          </cell>
          <cell r="G133">
            <v>4.22</v>
          </cell>
        </row>
        <row r="134">
          <cell r="D134">
            <v>1.6</v>
          </cell>
          <cell r="F134">
            <v>2.6</v>
          </cell>
          <cell r="G134">
            <v>4.33</v>
          </cell>
        </row>
        <row r="135">
          <cell r="D135">
            <v>2.1</v>
          </cell>
          <cell r="F135">
            <v>3.1</v>
          </cell>
          <cell r="G135">
            <v>5.46</v>
          </cell>
        </row>
        <row r="136">
          <cell r="D136">
            <v>2.65</v>
          </cell>
          <cell r="F136">
            <v>3.6</v>
          </cell>
          <cell r="G136">
            <v>7.05</v>
          </cell>
        </row>
      </sheetData>
      <sheetData sheetId="25">
        <row r="133">
          <cell r="D133">
            <v>0.9</v>
          </cell>
          <cell r="F133">
            <v>1.6</v>
          </cell>
          <cell r="G133">
            <v>4.2699999999999996</v>
          </cell>
        </row>
        <row r="134">
          <cell r="D134">
            <v>2.25</v>
          </cell>
          <cell r="F134">
            <v>3.15</v>
          </cell>
          <cell r="G134">
            <v>4.3899999999999997</v>
          </cell>
        </row>
        <row r="135">
          <cell r="D135">
            <v>2.75</v>
          </cell>
          <cell r="F135">
            <v>3.7</v>
          </cell>
          <cell r="G135">
            <v>5.61</v>
          </cell>
        </row>
        <row r="136">
          <cell r="D136">
            <v>3.15</v>
          </cell>
          <cell r="F136">
            <v>4.2</v>
          </cell>
          <cell r="G136">
            <v>6.97</v>
          </cell>
        </row>
      </sheetData>
      <sheetData sheetId="26">
        <row r="133">
          <cell r="F133" t="str">
            <v>-</v>
          </cell>
          <cell r="G133">
            <v>3.97</v>
          </cell>
        </row>
        <row r="134">
          <cell r="D134">
            <v>1.9</v>
          </cell>
          <cell r="F134">
            <v>2.75</v>
          </cell>
          <cell r="G134">
            <v>4.2699999999999996</v>
          </cell>
        </row>
        <row r="135">
          <cell r="D135">
            <v>2.4500000000000002</v>
          </cell>
          <cell r="F135">
            <v>3.35</v>
          </cell>
          <cell r="G135">
            <v>5.26</v>
          </cell>
        </row>
        <row r="136">
          <cell r="F136" t="str">
            <v>-</v>
          </cell>
          <cell r="G136">
            <v>6.36</v>
          </cell>
        </row>
      </sheetData>
      <sheetData sheetId="27">
        <row r="133">
          <cell r="F133" t="str">
            <v>-</v>
          </cell>
        </row>
        <row r="134">
          <cell r="D134">
            <v>1.9</v>
          </cell>
          <cell r="F134">
            <v>2.75</v>
          </cell>
          <cell r="G134">
            <v>4.99</v>
          </cell>
        </row>
        <row r="135">
          <cell r="D135">
            <v>2.7249999999999996</v>
          </cell>
          <cell r="F135">
            <v>3.7</v>
          </cell>
          <cell r="G135">
            <v>5.49</v>
          </cell>
        </row>
        <row r="136">
          <cell r="F136" t="str">
            <v>-</v>
          </cell>
          <cell r="G136">
            <v>7.64</v>
          </cell>
        </row>
      </sheetData>
      <sheetData sheetId="28">
        <row r="134">
          <cell r="F134" t="str">
            <v>-</v>
          </cell>
          <cell r="G134">
            <v>5.05</v>
          </cell>
        </row>
        <row r="135">
          <cell r="F135" t="str">
            <v>-</v>
          </cell>
          <cell r="G135">
            <v>5.49</v>
          </cell>
        </row>
        <row r="136">
          <cell r="F136" t="str">
            <v>-</v>
          </cell>
          <cell r="G136">
            <v>7.16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2"/>
  <sheetViews>
    <sheetView view="pageBreakPreview" topLeftCell="A16" zoomScale="85" zoomScaleNormal="160" zoomScaleSheetLayoutView="85" workbookViewId="0">
      <selection activeCell="F30" sqref="F30:F3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1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</v>
      </c>
      <c r="N3" s="30"/>
    </row>
    <row r="6" spans="1:33" ht="42" customHeight="1" x14ac:dyDescent="0.25">
      <c r="B6" s="42" t="s">
        <v>1</v>
      </c>
      <c r="C6" s="31" t="s">
        <v>3</v>
      </c>
      <c r="D6" s="31" t="s">
        <v>0</v>
      </c>
      <c r="E6" s="31" t="s">
        <v>10</v>
      </c>
      <c r="F6" s="32" t="s">
        <v>11</v>
      </c>
    </row>
    <row r="7" spans="1:33" x14ac:dyDescent="0.25">
      <c r="B7" s="42"/>
      <c r="C7" s="43" t="s">
        <v>12</v>
      </c>
      <c r="D7" s="43"/>
      <c r="E7" s="43"/>
      <c r="F7" s="44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13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9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2014</v>
      </c>
      <c r="U23" s="6"/>
      <c r="V23" s="6">
        <v>1.25</v>
      </c>
      <c r="W23" s="6">
        <v>1.2749999999999999</v>
      </c>
      <c r="X23" s="6">
        <v>1.2749999999999999</v>
      </c>
      <c r="Y23" s="6">
        <v>1.1499999999999999</v>
      </c>
      <c r="Z23" s="9">
        <v>0.64999999999999991</v>
      </c>
      <c r="AA23" s="6">
        <v>0.7</v>
      </c>
      <c r="AB23" s="6">
        <v>0.625</v>
      </c>
      <c r="AC23" s="6">
        <v>0.7</v>
      </c>
      <c r="AD23" s="6"/>
      <c r="AE23" s="6"/>
      <c r="AF23" s="6"/>
      <c r="AG23" s="10">
        <f>AVERAGE(U23:AF23)</f>
        <v>0.953125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2015</v>
      </c>
      <c r="U24" s="6"/>
      <c r="V24" s="6"/>
      <c r="W24" s="6"/>
      <c r="X24" s="6"/>
      <c r="Y24" s="6"/>
      <c r="Z24" s="9"/>
      <c r="AA24" s="6"/>
      <c r="AB24" s="6"/>
      <c r="AC24" s="6"/>
      <c r="AD24" s="6"/>
      <c r="AE24" s="6"/>
      <c r="AF24" s="6"/>
      <c r="AG24" s="10" t="e">
        <f t="shared" ref="AG24:AG31" si="0">AVERAGE(U24:AF24)</f>
        <v>#DIV/0!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2016</v>
      </c>
      <c r="U25" s="6"/>
      <c r="V25" s="6"/>
      <c r="W25" s="6"/>
      <c r="X25" s="6"/>
      <c r="Y25" s="6"/>
      <c r="Z25" s="9"/>
      <c r="AA25" s="6"/>
      <c r="AB25" s="6"/>
      <c r="AC25" s="6"/>
      <c r="AD25" s="6"/>
      <c r="AE25" s="6"/>
      <c r="AF25" s="6"/>
      <c r="AG25" s="10" t="e">
        <f t="shared" si="0"/>
        <v>#DIV/0!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2017</v>
      </c>
      <c r="U26" s="6"/>
      <c r="V26" s="6">
        <v>1.1000000000000001</v>
      </c>
      <c r="W26" s="6">
        <v>1.1000000000000001</v>
      </c>
      <c r="X26" s="6">
        <v>0.9</v>
      </c>
      <c r="Y26" s="6"/>
      <c r="Z26" s="9">
        <v>0.45</v>
      </c>
      <c r="AA26" s="6">
        <v>0.7</v>
      </c>
      <c r="AB26" s="6">
        <v>0.9</v>
      </c>
      <c r="AC26" s="6">
        <v>0.9</v>
      </c>
      <c r="AD26" s="6"/>
      <c r="AE26" s="6"/>
      <c r="AF26" s="6"/>
      <c r="AG26" s="10">
        <f t="shared" si="0"/>
        <v>0.86428571428571443</v>
      </c>
    </row>
    <row r="27" spans="2:33" x14ac:dyDescent="0.25">
      <c r="B27" s="24">
        <v>20</v>
      </c>
      <c r="C27" s="25"/>
      <c r="D27" s="25"/>
      <c r="E27" s="25"/>
      <c r="F27" s="25"/>
      <c r="S27" s="2"/>
      <c r="T27" s="5">
        <v>2018</v>
      </c>
      <c r="U27" s="6"/>
      <c r="V27" s="6"/>
      <c r="W27" s="6"/>
      <c r="X27" s="6"/>
      <c r="Y27" s="6"/>
      <c r="Z27" s="9">
        <v>1.1499999999999999</v>
      </c>
      <c r="AA27" s="6">
        <v>0.875</v>
      </c>
      <c r="AB27" s="6">
        <v>0.77499999999999991</v>
      </c>
      <c r="AC27" s="6">
        <v>0.9</v>
      </c>
      <c r="AD27" s="6">
        <v>0.75</v>
      </c>
      <c r="AE27" s="6">
        <v>0.75</v>
      </c>
      <c r="AF27" s="6"/>
      <c r="AG27" s="10">
        <f t="shared" si="0"/>
        <v>0.86666666666666659</v>
      </c>
    </row>
    <row r="28" spans="2:33" x14ac:dyDescent="0.25">
      <c r="B28" s="26">
        <v>21</v>
      </c>
      <c r="C28" s="38">
        <v>1.1200000000000001</v>
      </c>
      <c r="D28" s="23"/>
      <c r="E28" s="23" t="s">
        <v>16</v>
      </c>
      <c r="F28" s="23"/>
      <c r="S28" s="2"/>
      <c r="T28" s="5">
        <v>2019</v>
      </c>
      <c r="U28" s="6"/>
      <c r="V28" s="6"/>
      <c r="W28" s="6"/>
      <c r="X28" s="6">
        <v>1.35</v>
      </c>
      <c r="Y28" s="6">
        <v>1.35</v>
      </c>
      <c r="Z28" s="9">
        <v>0.95000000000000007</v>
      </c>
      <c r="AA28" s="6">
        <v>1.4</v>
      </c>
      <c r="AB28" s="6">
        <v>1.4</v>
      </c>
      <c r="AC28" s="6">
        <v>1.55</v>
      </c>
      <c r="AD28" s="6">
        <v>1.65</v>
      </c>
      <c r="AE28" s="6">
        <v>1.65</v>
      </c>
      <c r="AF28" s="6"/>
      <c r="AG28" s="10">
        <f t="shared" si="0"/>
        <v>1.4125000000000003</v>
      </c>
    </row>
    <row r="29" spans="2:33" x14ac:dyDescent="0.25">
      <c r="B29" s="24">
        <v>22</v>
      </c>
      <c r="C29" s="25">
        <v>1.1269</v>
      </c>
      <c r="D29" s="25"/>
      <c r="E29" s="25" t="s">
        <v>29</v>
      </c>
      <c r="F29" s="25"/>
      <c r="S29" s="2"/>
      <c r="T29" s="5" t="s">
        <v>5</v>
      </c>
      <c r="U29" s="6">
        <f>MAX(U23:U28)</f>
        <v>0</v>
      </c>
      <c r="V29" s="6">
        <f t="shared" ref="V29:AF29" si="1">MAX(V23:V28)</f>
        <v>1.25</v>
      </c>
      <c r="W29" s="6">
        <f t="shared" si="1"/>
        <v>1.2749999999999999</v>
      </c>
      <c r="X29" s="6">
        <f t="shared" si="1"/>
        <v>1.35</v>
      </c>
      <c r="Y29" s="6">
        <f t="shared" si="1"/>
        <v>1.35</v>
      </c>
      <c r="Z29" s="6">
        <f t="shared" si="1"/>
        <v>1.1499999999999999</v>
      </c>
      <c r="AA29" s="6">
        <f t="shared" si="1"/>
        <v>1.4</v>
      </c>
      <c r="AB29" s="6">
        <f t="shared" si="1"/>
        <v>1.4</v>
      </c>
      <c r="AC29" s="6">
        <f t="shared" si="1"/>
        <v>1.55</v>
      </c>
      <c r="AD29" s="6">
        <f t="shared" si="1"/>
        <v>1.65</v>
      </c>
      <c r="AE29" s="6">
        <f t="shared" si="1"/>
        <v>1.65</v>
      </c>
      <c r="AF29" s="6">
        <f t="shared" si="1"/>
        <v>0</v>
      </c>
      <c r="AG29" s="10">
        <f t="shared" si="0"/>
        <v>1.1687500000000002</v>
      </c>
    </row>
    <row r="30" spans="2:33" x14ac:dyDescent="0.25">
      <c r="B30" s="26">
        <v>23</v>
      </c>
      <c r="C30" s="23">
        <v>1.1269</v>
      </c>
      <c r="D30" s="23"/>
      <c r="E30" s="23" t="s">
        <v>29</v>
      </c>
      <c r="F30" s="23">
        <f>'[1]23'!$G$133</f>
        <v>2.99</v>
      </c>
      <c r="S30" s="2"/>
      <c r="T30" s="5" t="s">
        <v>6</v>
      </c>
      <c r="U30" s="6">
        <f>MIN(U23:U28)</f>
        <v>0</v>
      </c>
      <c r="V30" s="6">
        <f t="shared" ref="V30:AF30" si="2">MIN(V23:V28)</f>
        <v>1.1000000000000001</v>
      </c>
      <c r="W30" s="6">
        <f t="shared" si="2"/>
        <v>1.1000000000000001</v>
      </c>
      <c r="X30" s="6">
        <f t="shared" si="2"/>
        <v>0.9</v>
      </c>
      <c r="Y30" s="6">
        <f t="shared" si="2"/>
        <v>1.1499999999999999</v>
      </c>
      <c r="Z30" s="6">
        <f t="shared" si="2"/>
        <v>0.45</v>
      </c>
      <c r="AA30" s="6">
        <f t="shared" si="2"/>
        <v>0.7</v>
      </c>
      <c r="AB30" s="6">
        <f t="shared" si="2"/>
        <v>0.625</v>
      </c>
      <c r="AC30" s="6">
        <f t="shared" si="2"/>
        <v>0.7</v>
      </c>
      <c r="AD30" s="6">
        <f t="shared" si="2"/>
        <v>0.75</v>
      </c>
      <c r="AE30" s="6">
        <f t="shared" si="2"/>
        <v>0.75</v>
      </c>
      <c r="AF30" s="6">
        <f t="shared" si="2"/>
        <v>0</v>
      </c>
      <c r="AG30" s="10">
        <f t="shared" si="0"/>
        <v>0.68541666666666679</v>
      </c>
    </row>
    <row r="31" spans="2:33" x14ac:dyDescent="0.25">
      <c r="B31" s="24">
        <v>24</v>
      </c>
      <c r="C31" s="25">
        <v>1.1269</v>
      </c>
      <c r="D31" s="25">
        <f>'[1]24'!$D$133</f>
        <v>1.65</v>
      </c>
      <c r="E31" s="25">
        <f>'[1]24'!$F$133</f>
        <v>2.5</v>
      </c>
      <c r="F31" s="25">
        <f>'[1]24'!$G$133</f>
        <v>3.98</v>
      </c>
      <c r="S31" s="2"/>
      <c r="T31" s="5" t="s">
        <v>7</v>
      </c>
      <c r="U31" s="6" t="e">
        <f>AVERAGE(U23:U28)</f>
        <v>#DIV/0!</v>
      </c>
      <c r="V31" s="6">
        <f t="shared" ref="V31:AF31" si="3">AVERAGE(V23:V28)</f>
        <v>1.175</v>
      </c>
      <c r="W31" s="6">
        <f t="shared" si="3"/>
        <v>1.1875</v>
      </c>
      <c r="X31" s="6">
        <f t="shared" si="3"/>
        <v>1.175</v>
      </c>
      <c r="Y31" s="6">
        <f t="shared" si="3"/>
        <v>1.25</v>
      </c>
      <c r="Z31" s="6">
        <f t="shared" si="3"/>
        <v>0.8</v>
      </c>
      <c r="AA31" s="6">
        <f t="shared" si="3"/>
        <v>0.91874999999999996</v>
      </c>
      <c r="AB31" s="6">
        <f t="shared" si="3"/>
        <v>0.92499999999999993</v>
      </c>
      <c r="AC31" s="6">
        <f t="shared" si="3"/>
        <v>1.0125</v>
      </c>
      <c r="AD31" s="6">
        <f t="shared" si="3"/>
        <v>1.2</v>
      </c>
      <c r="AE31" s="6">
        <f t="shared" si="3"/>
        <v>1.2</v>
      </c>
      <c r="AF31" s="6" t="e">
        <f t="shared" si="3"/>
        <v>#DIV/0!</v>
      </c>
      <c r="AG31" s="10" t="e">
        <f t="shared" si="0"/>
        <v>#DIV/0!</v>
      </c>
    </row>
    <row r="32" spans="2:33" x14ac:dyDescent="0.25">
      <c r="B32" s="26">
        <v>25</v>
      </c>
      <c r="C32" s="23">
        <v>1.1269</v>
      </c>
      <c r="D32" s="23">
        <f>'[1]25'!$D$133</f>
        <v>1.35</v>
      </c>
      <c r="E32" s="23">
        <f>'[1]25'!$F$133</f>
        <v>2.2000000000000002</v>
      </c>
      <c r="F32" s="23">
        <f>'[1]25'!$G$133</f>
        <v>4.22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1.1269</v>
      </c>
      <c r="D33" s="25">
        <f>'[1]26'!$D$133</f>
        <v>0.9</v>
      </c>
      <c r="E33" s="25">
        <f>'[1]26'!$F$133</f>
        <v>1.6</v>
      </c>
      <c r="F33" s="25">
        <f>'[1]26'!$G$133</f>
        <v>4.2699999999999996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1.1269</v>
      </c>
      <c r="D34" s="23"/>
      <c r="E34" s="23" t="str">
        <f>'[1]27'!$F$133</f>
        <v>-</v>
      </c>
      <c r="F34" s="23">
        <f>'[1]27'!$G$133</f>
        <v>3.97</v>
      </c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25">
        <v>1.1269</v>
      </c>
      <c r="D35" s="25"/>
      <c r="E35" s="25" t="str">
        <f>'[1]28'!$F$133</f>
        <v>-</v>
      </c>
      <c r="F35" s="25"/>
      <c r="S35" s="2"/>
      <c r="T35" s="5" t="s">
        <v>8</v>
      </c>
      <c r="U35" s="6"/>
      <c r="V35" s="6">
        <f t="shared" ref="V35:X37" si="4">V29</f>
        <v>1.25</v>
      </c>
      <c r="W35" s="6">
        <f t="shared" si="4"/>
        <v>1.2749999999999999</v>
      </c>
      <c r="X35" s="6">
        <f t="shared" si="4"/>
        <v>1.35</v>
      </c>
      <c r="Y35" s="6">
        <f t="shared" ref="Y35:Y37" si="5">Y29</f>
        <v>1.35</v>
      </c>
      <c r="Z35" s="6">
        <f t="shared" ref="Z35:AE37" si="6">Z29</f>
        <v>1.1499999999999999</v>
      </c>
      <c r="AA35" s="6">
        <f t="shared" si="6"/>
        <v>1.4</v>
      </c>
      <c r="AB35" s="6">
        <f t="shared" si="6"/>
        <v>1.4</v>
      </c>
      <c r="AC35" s="6">
        <f t="shared" si="6"/>
        <v>1.55</v>
      </c>
      <c r="AD35" s="6">
        <f t="shared" si="6"/>
        <v>1.65</v>
      </c>
      <c r="AE35" s="6">
        <f t="shared" si="6"/>
        <v>1.65</v>
      </c>
      <c r="AF35" s="6"/>
      <c r="AG35" s="4"/>
    </row>
    <row r="36" spans="2:33" x14ac:dyDescent="0.25">
      <c r="B36" s="26">
        <v>29</v>
      </c>
      <c r="C36" s="23"/>
      <c r="D36" s="23"/>
      <c r="E36" s="23" t="s">
        <v>31</v>
      </c>
      <c r="F36" s="23"/>
      <c r="S36" s="2"/>
      <c r="T36" s="5"/>
      <c r="U36" s="6"/>
      <c r="V36" s="6">
        <f t="shared" si="4"/>
        <v>1.1000000000000001</v>
      </c>
      <c r="W36" s="6">
        <f t="shared" si="4"/>
        <v>1.1000000000000001</v>
      </c>
      <c r="X36" s="6">
        <f t="shared" si="4"/>
        <v>0.9</v>
      </c>
      <c r="Y36" s="6">
        <f t="shared" si="5"/>
        <v>1.1499999999999999</v>
      </c>
      <c r="Z36" s="6">
        <f t="shared" ref="Z36:AA36" si="7">Z30</f>
        <v>0.45</v>
      </c>
      <c r="AA36" s="6">
        <f t="shared" si="7"/>
        <v>0.7</v>
      </c>
      <c r="AB36" s="6">
        <f t="shared" si="6"/>
        <v>0.625</v>
      </c>
      <c r="AC36" s="6">
        <f t="shared" si="6"/>
        <v>0.7</v>
      </c>
      <c r="AD36" s="6">
        <f t="shared" si="6"/>
        <v>0.75</v>
      </c>
      <c r="AE36" s="6">
        <f t="shared" si="6"/>
        <v>0.75</v>
      </c>
      <c r="AF36" s="6"/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2014 - 2019</v>
      </c>
      <c r="U37" s="11"/>
      <c r="V37" s="11">
        <f t="shared" si="4"/>
        <v>1.175</v>
      </c>
      <c r="W37" s="11">
        <f t="shared" si="4"/>
        <v>1.1875</v>
      </c>
      <c r="X37" s="11">
        <f t="shared" si="4"/>
        <v>1.175</v>
      </c>
      <c r="Y37" s="11">
        <f t="shared" si="5"/>
        <v>1.25</v>
      </c>
      <c r="Z37" s="11">
        <f t="shared" ref="Z37:AA37" si="8">Z31</f>
        <v>0.8</v>
      </c>
      <c r="AA37" s="11">
        <f t="shared" si="8"/>
        <v>0.91874999999999996</v>
      </c>
      <c r="AB37" s="11">
        <f t="shared" si="6"/>
        <v>0.92499999999999993</v>
      </c>
      <c r="AC37" s="11">
        <f t="shared" si="6"/>
        <v>1.0125</v>
      </c>
      <c r="AD37" s="11">
        <f t="shared" si="6"/>
        <v>1.2</v>
      </c>
      <c r="AE37" s="11">
        <f t="shared" si="6"/>
        <v>1.2</v>
      </c>
      <c r="AF37" s="11"/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2020</v>
      </c>
      <c r="U38" s="12"/>
      <c r="V38" s="12"/>
      <c r="W38" s="12"/>
      <c r="X38" s="12"/>
      <c r="Y38" s="12">
        <f>D31</f>
        <v>1.65</v>
      </c>
      <c r="Z38" s="12">
        <f>D32</f>
        <v>1.35</v>
      </c>
      <c r="AA38" s="12">
        <f>D33</f>
        <v>0.9</v>
      </c>
      <c r="AB38" s="12"/>
      <c r="AC38" s="12"/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14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9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2014</v>
      </c>
      <c r="U44" s="6">
        <v>4.9157142857142855</v>
      </c>
      <c r="V44" s="6">
        <v>3.562619047619048</v>
      </c>
      <c r="W44" s="6">
        <v>3.0926388888888887</v>
      </c>
      <c r="X44" s="6">
        <v>2.9166666666666665</v>
      </c>
      <c r="Y44" s="6">
        <v>3.1008333333333336</v>
      </c>
      <c r="Z44" s="9">
        <v>3.08</v>
      </c>
      <c r="AA44" s="6">
        <v>3.0904166666666666</v>
      </c>
      <c r="AB44" s="6">
        <v>2.9745833333333334</v>
      </c>
      <c r="AC44" s="6">
        <v>3.0256944444444449</v>
      </c>
      <c r="AD44" s="6">
        <v>3.2446666666666668</v>
      </c>
      <c r="AE44" s="6">
        <v>3.3740000000000001</v>
      </c>
      <c r="AF44" s="6">
        <v>4.25</v>
      </c>
      <c r="AG44" s="10">
        <f>AVERAGE(U44:AF44)</f>
        <v>3.3856527777777772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2015</v>
      </c>
      <c r="U45" s="6"/>
      <c r="V45" s="6">
        <v>4.2450000000000001</v>
      </c>
      <c r="W45" s="6">
        <v>4.1616666666666662</v>
      </c>
      <c r="X45" s="6">
        <v>3.7483333333333335</v>
      </c>
      <c r="Y45" s="6">
        <v>3.7483333333333335</v>
      </c>
      <c r="Z45" s="9">
        <v>3.2551388888888888</v>
      </c>
      <c r="AA45" s="6">
        <v>3.1212499999999999</v>
      </c>
      <c r="AB45" s="6">
        <v>3.0166666666666671</v>
      </c>
      <c r="AC45" s="6">
        <v>3.7366666666666668</v>
      </c>
      <c r="AD45" s="6">
        <v>3.7111111111111108</v>
      </c>
      <c r="AE45" s="6">
        <v>3.9733333333333332</v>
      </c>
      <c r="AF45" s="6"/>
      <c r="AG45" s="10">
        <f t="shared" ref="AG45:AG52" si="9">AVERAGE(U45:AF45)</f>
        <v>3.6717500000000003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2016</v>
      </c>
      <c r="U46" s="6"/>
      <c r="V46" s="6">
        <v>3.7442857142857142</v>
      </c>
      <c r="W46" s="6">
        <v>3.7442857142857142</v>
      </c>
      <c r="X46" s="6">
        <v>3.3357142857142863</v>
      </c>
      <c r="Y46" s="6">
        <v>3.2061904761904763</v>
      </c>
      <c r="Z46" s="9">
        <v>3.3641269841269845</v>
      </c>
      <c r="AA46" s="6">
        <v>3.3350793650793649</v>
      </c>
      <c r="AB46" s="6">
        <v>3.2190476190476196</v>
      </c>
      <c r="AC46" s="6">
        <v>3.4721428571428574</v>
      </c>
      <c r="AD46" s="6">
        <v>3.7807142857142857</v>
      </c>
      <c r="AE46" s="6">
        <v>4.1066666666666665</v>
      </c>
      <c r="AF46" s="6">
        <v>4.07</v>
      </c>
      <c r="AG46" s="10">
        <f t="shared" si="9"/>
        <v>3.5798412698412703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2017</v>
      </c>
      <c r="U47" s="6">
        <v>3.75</v>
      </c>
      <c r="V47" s="6">
        <v>3.2912500000000002</v>
      </c>
      <c r="W47" s="6">
        <v>3.7456250000000004</v>
      </c>
      <c r="X47" s="6">
        <v>3.7456250000000004</v>
      </c>
      <c r="Y47" s="6">
        <v>3.8044444444444445</v>
      </c>
      <c r="Z47" s="9">
        <v>3.0820833333333333</v>
      </c>
      <c r="AA47" s="6">
        <v>3.1657936507936508</v>
      </c>
      <c r="AB47" s="6">
        <v>3.7191666666666667</v>
      </c>
      <c r="AC47" s="6">
        <v>3.793571428571429</v>
      </c>
      <c r="AD47" s="6">
        <v>5.1566666666666672</v>
      </c>
      <c r="AE47" s="6"/>
      <c r="AF47" s="6"/>
      <c r="AG47" s="10">
        <f t="shared" si="9"/>
        <v>3.725422619047619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2018</v>
      </c>
      <c r="U48" s="6"/>
      <c r="V48" s="6"/>
      <c r="W48" s="6">
        <v>4.7374999999999998</v>
      </c>
      <c r="X48" s="6">
        <v>4.0766666666666671</v>
      </c>
      <c r="Y48" s="6">
        <v>3.8600000000000003</v>
      </c>
      <c r="Z48" s="9">
        <v>3.62</v>
      </c>
      <c r="AA48" s="6">
        <v>3.5383333333333336</v>
      </c>
      <c r="AB48" s="6">
        <v>3.6280769230769234</v>
      </c>
      <c r="AC48" s="6">
        <v>3.7942307692307695</v>
      </c>
      <c r="AD48" s="6">
        <v>3.6022727272727271</v>
      </c>
      <c r="AE48" s="6">
        <v>4.0386666666666668</v>
      </c>
      <c r="AF48" s="6">
        <v>4.5472727272727269</v>
      </c>
      <c r="AG48" s="10">
        <f t="shared" si="9"/>
        <v>3.9443019813519817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2019</v>
      </c>
      <c r="U49" s="6"/>
      <c r="V49" s="6"/>
      <c r="W49" s="6">
        <v>3.8574999999999999</v>
      </c>
      <c r="X49" s="6">
        <v>4.9574999999999996</v>
      </c>
      <c r="Y49" s="6">
        <v>3.831666666666667</v>
      </c>
      <c r="Z49" s="9">
        <v>3.9889999999999999</v>
      </c>
      <c r="AA49" s="6">
        <v>3.9238461538461542</v>
      </c>
      <c r="AB49" s="6">
        <v>4.0014285714285718</v>
      </c>
      <c r="AC49" s="6">
        <v>4.7257142857142869</v>
      </c>
      <c r="AD49" s="6">
        <v>4.2077777777777783</v>
      </c>
      <c r="AE49" s="6">
        <v>4.266</v>
      </c>
      <c r="AF49" s="6">
        <v>4.18</v>
      </c>
      <c r="AG49" s="10">
        <f t="shared" si="9"/>
        <v>4.1940433455433448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5</v>
      </c>
      <c r="U50" s="6">
        <f t="shared" ref="U50:AF50" si="10">MAX(U44:U47)</f>
        <v>4.9157142857142855</v>
      </c>
      <c r="V50" s="6">
        <f t="shared" si="10"/>
        <v>4.2450000000000001</v>
      </c>
      <c r="W50" s="6">
        <f t="shared" si="10"/>
        <v>4.1616666666666662</v>
      </c>
      <c r="X50" s="6">
        <f t="shared" si="10"/>
        <v>3.7483333333333335</v>
      </c>
      <c r="Y50" s="6">
        <f t="shared" si="10"/>
        <v>3.8044444444444445</v>
      </c>
      <c r="Z50" s="6">
        <f t="shared" si="10"/>
        <v>3.3641269841269845</v>
      </c>
      <c r="AA50" s="6">
        <f t="shared" si="10"/>
        <v>3.3350793650793649</v>
      </c>
      <c r="AB50" s="6">
        <f t="shared" si="10"/>
        <v>3.7191666666666667</v>
      </c>
      <c r="AC50" s="6">
        <f t="shared" si="10"/>
        <v>3.793571428571429</v>
      </c>
      <c r="AD50" s="6">
        <f t="shared" si="10"/>
        <v>5.1566666666666672</v>
      </c>
      <c r="AE50" s="6">
        <f t="shared" si="10"/>
        <v>4.1066666666666665</v>
      </c>
      <c r="AF50" s="6">
        <f t="shared" si="10"/>
        <v>4.25</v>
      </c>
      <c r="AG50" s="10">
        <f t="shared" si="9"/>
        <v>4.0500363756613753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6</v>
      </c>
      <c r="U51" s="6">
        <f t="shared" ref="U51:AF51" si="11">MIN(U44:U47)</f>
        <v>3.75</v>
      </c>
      <c r="V51" s="6">
        <f t="shared" si="11"/>
        <v>3.2912500000000002</v>
      </c>
      <c r="W51" s="6">
        <f t="shared" si="11"/>
        <v>3.0926388888888887</v>
      </c>
      <c r="X51" s="6">
        <f t="shared" si="11"/>
        <v>2.9166666666666665</v>
      </c>
      <c r="Y51" s="6">
        <f t="shared" si="11"/>
        <v>3.1008333333333336</v>
      </c>
      <c r="Z51" s="6">
        <f t="shared" si="11"/>
        <v>3.08</v>
      </c>
      <c r="AA51" s="6">
        <f t="shared" si="11"/>
        <v>3.0904166666666666</v>
      </c>
      <c r="AB51" s="6">
        <f t="shared" si="11"/>
        <v>2.9745833333333334</v>
      </c>
      <c r="AC51" s="6">
        <f t="shared" si="11"/>
        <v>3.0256944444444449</v>
      </c>
      <c r="AD51" s="6">
        <f t="shared" si="11"/>
        <v>3.2446666666666668</v>
      </c>
      <c r="AE51" s="6">
        <f t="shared" si="11"/>
        <v>3.3740000000000001</v>
      </c>
      <c r="AF51" s="6">
        <f t="shared" si="11"/>
        <v>4.07</v>
      </c>
      <c r="AG51" s="10">
        <f t="shared" si="9"/>
        <v>3.2508958333333329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7</v>
      </c>
      <c r="U52" s="6">
        <f t="shared" ref="U52:AF52" si="12">AVERAGE(U44:U47)</f>
        <v>4.3328571428571427</v>
      </c>
      <c r="V52" s="6">
        <f t="shared" si="12"/>
        <v>3.7107886904761904</v>
      </c>
      <c r="W52" s="6">
        <f t="shared" si="12"/>
        <v>3.6860540674603173</v>
      </c>
      <c r="X52" s="6">
        <f t="shared" si="12"/>
        <v>3.4365848214285717</v>
      </c>
      <c r="Y52" s="6">
        <f t="shared" si="12"/>
        <v>3.464950396825397</v>
      </c>
      <c r="Z52" s="6">
        <f t="shared" si="12"/>
        <v>3.1953373015873017</v>
      </c>
      <c r="AA52" s="6">
        <f t="shared" si="12"/>
        <v>3.1781349206349203</v>
      </c>
      <c r="AB52" s="6">
        <f t="shared" si="12"/>
        <v>3.2323660714285718</v>
      </c>
      <c r="AC52" s="6">
        <f t="shared" si="12"/>
        <v>3.5070188492063497</v>
      </c>
      <c r="AD52" s="6">
        <f t="shared" si="12"/>
        <v>3.9732896825396828</v>
      </c>
      <c r="AE52" s="6">
        <f t="shared" si="12"/>
        <v>3.8180000000000001</v>
      </c>
      <c r="AF52" s="6">
        <f t="shared" si="12"/>
        <v>4.16</v>
      </c>
      <c r="AG52" s="10">
        <f t="shared" si="9"/>
        <v>3.6412818287037028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8</v>
      </c>
      <c r="U56" s="6">
        <f t="shared" ref="U56:X56" si="13">U50</f>
        <v>4.9157142857142855</v>
      </c>
      <c r="V56" s="6">
        <f t="shared" si="13"/>
        <v>4.2450000000000001</v>
      </c>
      <c r="W56" s="6">
        <f t="shared" si="13"/>
        <v>4.1616666666666662</v>
      </c>
      <c r="X56" s="6">
        <f t="shared" si="13"/>
        <v>3.7483333333333335</v>
      </c>
      <c r="Y56" s="6">
        <f t="shared" ref="Y56:Z58" si="14">Y50</f>
        <v>3.8044444444444445</v>
      </c>
      <c r="Z56" s="6">
        <f t="shared" si="14"/>
        <v>3.3641269841269845</v>
      </c>
      <c r="AA56" s="6">
        <f t="shared" ref="AA56:AF56" si="15">AA50</f>
        <v>3.3350793650793649</v>
      </c>
      <c r="AB56" s="6">
        <f t="shared" si="15"/>
        <v>3.7191666666666667</v>
      </c>
      <c r="AC56" s="6">
        <f t="shared" si="15"/>
        <v>3.793571428571429</v>
      </c>
      <c r="AD56" s="6">
        <f t="shared" si="15"/>
        <v>5.1566666666666672</v>
      </c>
      <c r="AE56" s="6">
        <f t="shared" si="15"/>
        <v>4.1066666666666665</v>
      </c>
      <c r="AF56" s="6">
        <f t="shared" si="15"/>
        <v>4.25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ref="U57:X57" si="16">U51</f>
        <v>3.75</v>
      </c>
      <c r="V57" s="6">
        <f t="shared" si="16"/>
        <v>3.2912500000000002</v>
      </c>
      <c r="W57" s="6">
        <f t="shared" si="16"/>
        <v>3.0926388888888887</v>
      </c>
      <c r="X57" s="6">
        <f t="shared" si="16"/>
        <v>2.9166666666666665</v>
      </c>
      <c r="Y57" s="6">
        <f t="shared" si="14"/>
        <v>3.1008333333333336</v>
      </c>
      <c r="Z57" s="6">
        <f t="shared" si="14"/>
        <v>3.08</v>
      </c>
      <c r="AA57" s="6">
        <f t="shared" ref="AA57:AF57" si="17">AA51</f>
        <v>3.0904166666666666</v>
      </c>
      <c r="AB57" s="6">
        <f t="shared" si="17"/>
        <v>2.9745833333333334</v>
      </c>
      <c r="AC57" s="6">
        <f t="shared" si="17"/>
        <v>3.0256944444444449</v>
      </c>
      <c r="AD57" s="6">
        <f t="shared" si="17"/>
        <v>3.2446666666666668</v>
      </c>
      <c r="AE57" s="6">
        <f t="shared" si="17"/>
        <v>3.3740000000000001</v>
      </c>
      <c r="AF57" s="6">
        <f t="shared" si="17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2014 - 2019</v>
      </c>
      <c r="U58" s="11">
        <f t="shared" ref="U58:X58" si="18">U52</f>
        <v>4.3328571428571427</v>
      </c>
      <c r="V58" s="11">
        <f t="shared" si="18"/>
        <v>3.7107886904761904</v>
      </c>
      <c r="W58" s="11">
        <f t="shared" si="18"/>
        <v>3.6860540674603173</v>
      </c>
      <c r="X58" s="11">
        <f t="shared" si="18"/>
        <v>3.4365848214285717</v>
      </c>
      <c r="Y58" s="11">
        <f t="shared" si="14"/>
        <v>3.464950396825397</v>
      </c>
      <c r="Z58" s="11">
        <f t="shared" si="14"/>
        <v>3.1953373015873017</v>
      </c>
      <c r="AA58" s="11">
        <f t="shared" ref="AA58:AF58" si="19">AA52</f>
        <v>3.1781349206349203</v>
      </c>
      <c r="AB58" s="11">
        <f t="shared" si="19"/>
        <v>3.2323660714285718</v>
      </c>
      <c r="AC58" s="11">
        <f t="shared" si="19"/>
        <v>3.5070188492063497</v>
      </c>
      <c r="AD58" s="11">
        <f t="shared" si="19"/>
        <v>3.9732896825396828</v>
      </c>
      <c r="AE58" s="11">
        <f t="shared" si="19"/>
        <v>3.8180000000000001</v>
      </c>
      <c r="AF58" s="11">
        <f t="shared" si="19"/>
        <v>4.16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20</v>
      </c>
      <c r="T59" s="5">
        <v>2020</v>
      </c>
      <c r="U59" s="12"/>
      <c r="V59" s="12"/>
      <c r="W59" s="12"/>
      <c r="X59" s="12">
        <f>F30</f>
        <v>2.99</v>
      </c>
      <c r="Y59" s="12">
        <f>F31</f>
        <v>3.98</v>
      </c>
      <c r="Z59" s="12">
        <f>F32</f>
        <v>4.22</v>
      </c>
      <c r="AA59" s="12">
        <f>F33</f>
        <v>4.2699999999999996</v>
      </c>
      <c r="AB59" s="12">
        <f>F34</f>
        <v>3.97</v>
      </c>
      <c r="AC59" s="12"/>
      <c r="AD59" s="12"/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69" si="20">(D31-C31)/C31</f>
        <v>0.46419380601650534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20"/>
        <v>0.19797675037714088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20"/>
        <v>-0.2013488330819061</v>
      </c>
    </row>
    <row r="70" spans="2:32" x14ac:dyDescent="0.25">
      <c r="T70" s="39">
        <f>AVERAGE(T67:T69)</f>
        <v>0.15360724110391336</v>
      </c>
    </row>
    <row r="71" spans="2:32" x14ac:dyDescent="0.25">
      <c r="T71" s="35"/>
    </row>
    <row r="72" spans="2:32" x14ac:dyDescent="0.25">
      <c r="T72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2"/>
  <sheetViews>
    <sheetView view="pageBreakPreview" topLeftCell="A16" zoomScale="85" zoomScaleNormal="160" zoomScaleSheetLayoutView="85" workbookViewId="0">
      <selection activeCell="F29" sqref="F29:F36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1" t="s">
        <v>17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</v>
      </c>
      <c r="N3" s="30"/>
    </row>
    <row r="6" spans="1:33" ht="42" customHeight="1" x14ac:dyDescent="0.25">
      <c r="B6" s="42" t="s">
        <v>1</v>
      </c>
      <c r="C6" s="31" t="s">
        <v>3</v>
      </c>
      <c r="D6" s="31" t="s">
        <v>0</v>
      </c>
      <c r="E6" s="31" t="s">
        <v>10</v>
      </c>
      <c r="F6" s="32" t="s">
        <v>11</v>
      </c>
    </row>
    <row r="7" spans="1:33" x14ac:dyDescent="0.25">
      <c r="B7" s="42"/>
      <c r="C7" s="43" t="s">
        <v>12</v>
      </c>
      <c r="D7" s="43"/>
      <c r="E7" s="43"/>
      <c r="F7" s="44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18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9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2014</v>
      </c>
      <c r="U23" s="6"/>
      <c r="V23" s="6"/>
      <c r="W23" s="6"/>
      <c r="X23" s="6"/>
      <c r="Y23" s="6"/>
      <c r="Z23" s="9">
        <v>1.125</v>
      </c>
      <c r="AA23" s="6">
        <v>1.1000000000000001</v>
      </c>
      <c r="AB23" s="6">
        <v>0.9</v>
      </c>
      <c r="AC23" s="6">
        <v>1.075</v>
      </c>
      <c r="AD23" s="6">
        <v>1.4500000000000002</v>
      </c>
      <c r="AE23" s="6">
        <v>1.5499999999999998</v>
      </c>
      <c r="AF23" s="6"/>
      <c r="AG23" s="10">
        <f>AVERAGE(U23:AF23)</f>
        <v>1.2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2015</v>
      </c>
      <c r="U24" s="6"/>
      <c r="V24" s="6"/>
      <c r="W24" s="6"/>
      <c r="X24" s="6"/>
      <c r="Y24" s="6">
        <v>1.35</v>
      </c>
      <c r="Z24" s="9">
        <v>1.25</v>
      </c>
      <c r="AA24" s="6">
        <v>1.2999999999999998</v>
      </c>
      <c r="AB24" s="6">
        <v>1.2999999999999998</v>
      </c>
      <c r="AC24" s="6">
        <v>1.2999999999999998</v>
      </c>
      <c r="AD24" s="6"/>
      <c r="AE24" s="6"/>
      <c r="AF24" s="6"/>
      <c r="AG24" s="10">
        <f t="shared" ref="AG24:AG31" si="0">AVERAGE(U24:AF24)</f>
        <v>1.2999999999999998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2016</v>
      </c>
      <c r="U25" s="6"/>
      <c r="V25" s="6"/>
      <c r="W25" s="6">
        <v>2</v>
      </c>
      <c r="X25" s="6">
        <v>1.5499999999999998</v>
      </c>
      <c r="Y25" s="6">
        <v>1.5499999999999998</v>
      </c>
      <c r="Z25" s="9">
        <v>1.65</v>
      </c>
      <c r="AA25" s="6">
        <v>1.5750000000000002</v>
      </c>
      <c r="AB25" s="6">
        <v>1.4500000000000002</v>
      </c>
      <c r="AC25" s="6">
        <v>1.65</v>
      </c>
      <c r="AD25" s="6">
        <v>1.65</v>
      </c>
      <c r="AE25" s="6"/>
      <c r="AF25" s="6"/>
      <c r="AG25" s="10">
        <f t="shared" si="0"/>
        <v>1.6343749999999999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2017</v>
      </c>
      <c r="U26" s="6"/>
      <c r="V26" s="6">
        <v>1.5</v>
      </c>
      <c r="W26" s="6">
        <v>1.5</v>
      </c>
      <c r="X26" s="6">
        <v>1.1000000000000001</v>
      </c>
      <c r="Y26" s="6"/>
      <c r="Z26" s="9">
        <v>0.75</v>
      </c>
      <c r="AA26" s="6">
        <v>1.1000000000000001</v>
      </c>
      <c r="AB26" s="6">
        <v>1.35</v>
      </c>
      <c r="AC26" s="6">
        <v>1.35</v>
      </c>
      <c r="AD26" s="6"/>
      <c r="AE26" s="6"/>
      <c r="AF26" s="6"/>
      <c r="AG26" s="10">
        <f t="shared" si="0"/>
        <v>1.2357142857142855</v>
      </c>
    </row>
    <row r="27" spans="2:33" x14ac:dyDescent="0.25">
      <c r="B27" s="24">
        <v>20</v>
      </c>
      <c r="C27" s="25"/>
      <c r="D27" s="25"/>
      <c r="E27" s="25"/>
      <c r="F27" s="25"/>
      <c r="S27" s="2"/>
      <c r="T27" s="5">
        <v>2018</v>
      </c>
      <c r="U27" s="6"/>
      <c r="V27" s="6"/>
      <c r="W27" s="6"/>
      <c r="X27" s="6"/>
      <c r="Y27" s="6"/>
      <c r="Z27" s="9">
        <v>1.4</v>
      </c>
      <c r="AA27" s="6">
        <v>1.325</v>
      </c>
      <c r="AB27" s="6">
        <v>1.2999999999999998</v>
      </c>
      <c r="AC27" s="6">
        <v>1.175</v>
      </c>
      <c r="AD27" s="6">
        <v>0.97500000000000009</v>
      </c>
      <c r="AE27" s="6">
        <v>0.97500000000000009</v>
      </c>
      <c r="AF27" s="6"/>
      <c r="AG27" s="10">
        <f t="shared" si="0"/>
        <v>1.1916666666666664</v>
      </c>
    </row>
    <row r="28" spans="2:33" x14ac:dyDescent="0.25">
      <c r="B28" s="26">
        <v>21</v>
      </c>
      <c r="C28" s="38">
        <v>1.1200000000000001</v>
      </c>
      <c r="D28" s="23"/>
      <c r="E28" s="23" t="s">
        <v>16</v>
      </c>
      <c r="F28" s="23"/>
      <c r="S28" s="2"/>
      <c r="T28" s="5">
        <v>2019</v>
      </c>
      <c r="U28" s="6"/>
      <c r="V28" s="6"/>
      <c r="W28" s="6">
        <v>1.65</v>
      </c>
      <c r="X28" s="6">
        <v>1.875</v>
      </c>
      <c r="Y28" s="6">
        <v>1.7</v>
      </c>
      <c r="Z28" s="9">
        <v>1.2000000000000002</v>
      </c>
      <c r="AA28" s="6">
        <v>1.65</v>
      </c>
      <c r="AB28" s="6">
        <v>1.65</v>
      </c>
      <c r="AC28" s="6">
        <v>1.9</v>
      </c>
      <c r="AD28" s="6">
        <v>2.125</v>
      </c>
      <c r="AE28" s="6">
        <v>2.125</v>
      </c>
      <c r="AF28" s="6"/>
      <c r="AG28" s="10">
        <f t="shared" si="0"/>
        <v>1.7638888888888888</v>
      </c>
    </row>
    <row r="29" spans="2:33" x14ac:dyDescent="0.25">
      <c r="B29" s="24">
        <v>22</v>
      </c>
      <c r="C29" s="25">
        <v>1.1269</v>
      </c>
      <c r="D29" s="25">
        <f>'[1]22'!$D$134</f>
        <v>1.9</v>
      </c>
      <c r="E29" s="25" t="str">
        <f>'[1]22'!$F$134</f>
        <v>2,85 - 3,25</v>
      </c>
      <c r="F29" s="25">
        <f>'[1]22'!$G$134</f>
        <v>5.56</v>
      </c>
      <c r="S29" s="2"/>
      <c r="T29" s="5" t="s">
        <v>5</v>
      </c>
      <c r="U29" s="6">
        <f>MAX(U23:U28)</f>
        <v>0</v>
      </c>
      <c r="V29" s="6">
        <f t="shared" ref="V29:AF29" si="1">MAX(V23:V28)</f>
        <v>1.5</v>
      </c>
      <c r="W29" s="6">
        <f t="shared" si="1"/>
        <v>2</v>
      </c>
      <c r="X29" s="6">
        <f t="shared" si="1"/>
        <v>1.875</v>
      </c>
      <c r="Y29" s="6">
        <f t="shared" si="1"/>
        <v>1.7</v>
      </c>
      <c r="Z29" s="6">
        <f t="shared" si="1"/>
        <v>1.65</v>
      </c>
      <c r="AA29" s="6">
        <f t="shared" si="1"/>
        <v>1.65</v>
      </c>
      <c r="AB29" s="6">
        <f t="shared" si="1"/>
        <v>1.65</v>
      </c>
      <c r="AC29" s="6">
        <f t="shared" si="1"/>
        <v>1.9</v>
      </c>
      <c r="AD29" s="6">
        <f t="shared" si="1"/>
        <v>2.125</v>
      </c>
      <c r="AE29" s="6">
        <f t="shared" si="1"/>
        <v>2.125</v>
      </c>
      <c r="AF29" s="6">
        <f t="shared" si="1"/>
        <v>0</v>
      </c>
      <c r="AG29" s="10">
        <f t="shared" si="0"/>
        <v>1.5145833333333334</v>
      </c>
    </row>
    <row r="30" spans="2:33" x14ac:dyDescent="0.25">
      <c r="B30" s="26">
        <v>23</v>
      </c>
      <c r="C30" s="23">
        <v>1.1269</v>
      </c>
      <c r="D30" s="23">
        <f>'[1]23'!$D$134</f>
        <v>1.9</v>
      </c>
      <c r="E30" s="23" t="str">
        <f>'[1]23'!$F$134</f>
        <v>2,85 - 3,25</v>
      </c>
      <c r="F30" s="23">
        <f>'[1]23'!$G$134</f>
        <v>5.37</v>
      </c>
      <c r="S30" s="2"/>
      <c r="T30" s="5" t="s">
        <v>6</v>
      </c>
      <c r="U30" s="6">
        <f>MIN(U23:U28)</f>
        <v>0</v>
      </c>
      <c r="V30" s="6">
        <f t="shared" ref="V30:AF30" si="2">MIN(V23:V28)</f>
        <v>1.5</v>
      </c>
      <c r="W30" s="6">
        <f t="shared" si="2"/>
        <v>1.5</v>
      </c>
      <c r="X30" s="6">
        <f t="shared" si="2"/>
        <v>1.1000000000000001</v>
      </c>
      <c r="Y30" s="6">
        <f t="shared" si="2"/>
        <v>1.35</v>
      </c>
      <c r="Z30" s="6">
        <f t="shared" si="2"/>
        <v>0.75</v>
      </c>
      <c r="AA30" s="6">
        <f t="shared" si="2"/>
        <v>1.1000000000000001</v>
      </c>
      <c r="AB30" s="6">
        <f t="shared" si="2"/>
        <v>0.9</v>
      </c>
      <c r="AC30" s="6">
        <f t="shared" si="2"/>
        <v>1.075</v>
      </c>
      <c r="AD30" s="6">
        <f t="shared" si="2"/>
        <v>0.97500000000000009</v>
      </c>
      <c r="AE30" s="6">
        <f t="shared" si="2"/>
        <v>0.97500000000000009</v>
      </c>
      <c r="AF30" s="6">
        <f t="shared" si="2"/>
        <v>0</v>
      </c>
      <c r="AG30" s="10">
        <f t="shared" si="0"/>
        <v>0.93541666666666645</v>
      </c>
    </row>
    <row r="31" spans="2:33" x14ac:dyDescent="0.25">
      <c r="B31" s="24">
        <v>24</v>
      </c>
      <c r="C31" s="25">
        <v>1.1269</v>
      </c>
      <c r="D31" s="25">
        <f>'[1]24'!$D$134</f>
        <v>1.9000000000000001</v>
      </c>
      <c r="E31" s="25">
        <f>'[1]24'!$F$134</f>
        <v>2.7</v>
      </c>
      <c r="F31" s="25">
        <f>'[1]24'!$G$134</f>
        <v>5.38</v>
      </c>
      <c r="S31" s="2"/>
      <c r="T31" s="5" t="s">
        <v>7</v>
      </c>
      <c r="U31" s="6" t="e">
        <f>AVERAGE(U23:U28)</f>
        <v>#DIV/0!</v>
      </c>
      <c r="V31" s="6">
        <f t="shared" ref="V31:AF31" si="3">AVERAGE(V23:V28)</f>
        <v>1.5</v>
      </c>
      <c r="W31" s="6">
        <f t="shared" si="3"/>
        <v>1.7166666666666668</v>
      </c>
      <c r="X31" s="6">
        <f t="shared" si="3"/>
        <v>1.5083333333333335</v>
      </c>
      <c r="Y31" s="6">
        <f t="shared" si="3"/>
        <v>1.5333333333333332</v>
      </c>
      <c r="Z31" s="6">
        <f t="shared" si="3"/>
        <v>1.2291666666666667</v>
      </c>
      <c r="AA31" s="6">
        <f t="shared" si="3"/>
        <v>1.3416666666666668</v>
      </c>
      <c r="AB31" s="6">
        <f t="shared" si="3"/>
        <v>1.325</v>
      </c>
      <c r="AC31" s="6">
        <f t="shared" si="3"/>
        <v>1.4083333333333332</v>
      </c>
      <c r="AD31" s="6">
        <f t="shared" si="3"/>
        <v>1.55</v>
      </c>
      <c r="AE31" s="6">
        <f t="shared" si="3"/>
        <v>1.55</v>
      </c>
      <c r="AF31" s="6" t="e">
        <f t="shared" si="3"/>
        <v>#DIV/0!</v>
      </c>
      <c r="AG31" s="10" t="e">
        <f t="shared" si="0"/>
        <v>#DIV/0!</v>
      </c>
    </row>
    <row r="32" spans="2:33" x14ac:dyDescent="0.25">
      <c r="B32" s="26">
        <v>25</v>
      </c>
      <c r="C32" s="23">
        <v>1.1269</v>
      </c>
      <c r="D32" s="23">
        <f>'[1]25'!$D$134</f>
        <v>1.6</v>
      </c>
      <c r="E32" s="23">
        <f>'[1]25'!$F$134</f>
        <v>2.6</v>
      </c>
      <c r="F32" s="23">
        <f>'[1]25'!$G$134</f>
        <v>4.33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1.1269</v>
      </c>
      <c r="D33" s="25">
        <f>'[1]26'!$D$134</f>
        <v>2.25</v>
      </c>
      <c r="E33" s="25">
        <f>'[1]26'!$F$134</f>
        <v>3.15</v>
      </c>
      <c r="F33" s="25">
        <f>'[1]26'!$G$134</f>
        <v>4.3899999999999997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1.1269</v>
      </c>
      <c r="D34" s="23">
        <f>'[1]27'!$D$134</f>
        <v>1.9</v>
      </c>
      <c r="E34" s="23">
        <f>'[1]27'!$F$134</f>
        <v>2.75</v>
      </c>
      <c r="F34" s="23">
        <f>'[1]27'!$G$134</f>
        <v>4.2699999999999996</v>
      </c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25">
        <v>1.1269</v>
      </c>
      <c r="D35" s="25">
        <f>'[1]28'!$D$134</f>
        <v>1.9</v>
      </c>
      <c r="E35" s="25">
        <f>'[1]28'!$F$134</f>
        <v>2.75</v>
      </c>
      <c r="F35" s="25">
        <f>'[1]28'!$G$134</f>
        <v>4.99</v>
      </c>
      <c r="S35" s="2"/>
      <c r="T35" s="5" t="s">
        <v>8</v>
      </c>
      <c r="U35" s="6"/>
      <c r="V35" s="6">
        <f t="shared" ref="V35:AE37" si="4">V29</f>
        <v>1.5</v>
      </c>
      <c r="W35" s="6">
        <f t="shared" si="4"/>
        <v>2</v>
      </c>
      <c r="X35" s="6">
        <f t="shared" si="4"/>
        <v>1.875</v>
      </c>
      <c r="Y35" s="6">
        <f t="shared" si="4"/>
        <v>1.7</v>
      </c>
      <c r="Z35" s="6">
        <f t="shared" si="4"/>
        <v>1.65</v>
      </c>
      <c r="AA35" s="6">
        <f t="shared" si="4"/>
        <v>1.65</v>
      </c>
      <c r="AB35" s="6">
        <f t="shared" si="4"/>
        <v>1.65</v>
      </c>
      <c r="AC35" s="6">
        <f t="shared" si="4"/>
        <v>1.9</v>
      </c>
      <c r="AD35" s="6">
        <f t="shared" si="4"/>
        <v>2.125</v>
      </c>
      <c r="AE35" s="6">
        <f t="shared" si="4"/>
        <v>2.125</v>
      </c>
      <c r="AF35" s="6"/>
      <c r="AG35" s="4"/>
    </row>
    <row r="36" spans="2:33" x14ac:dyDescent="0.25">
      <c r="B36" s="26">
        <v>29</v>
      </c>
      <c r="C36" s="23">
        <v>1.1269</v>
      </c>
      <c r="D36" s="23"/>
      <c r="E36" s="23" t="str">
        <f>'[1]29'!$F$134</f>
        <v>-</v>
      </c>
      <c r="F36" s="23">
        <f>'[1]29'!$G$134</f>
        <v>5.05</v>
      </c>
      <c r="S36" s="2"/>
      <c r="T36" s="5"/>
      <c r="U36" s="6"/>
      <c r="V36" s="6">
        <f t="shared" si="4"/>
        <v>1.5</v>
      </c>
      <c r="W36" s="6">
        <f t="shared" si="4"/>
        <v>1.5</v>
      </c>
      <c r="X36" s="6">
        <f t="shared" si="4"/>
        <v>1.1000000000000001</v>
      </c>
      <c r="Y36" s="6">
        <f t="shared" si="4"/>
        <v>1.35</v>
      </c>
      <c r="Z36" s="6">
        <f t="shared" si="4"/>
        <v>0.75</v>
      </c>
      <c r="AA36" s="6">
        <f t="shared" si="4"/>
        <v>1.1000000000000001</v>
      </c>
      <c r="AB36" s="6">
        <f t="shared" si="4"/>
        <v>0.9</v>
      </c>
      <c r="AC36" s="6">
        <f t="shared" si="4"/>
        <v>1.075</v>
      </c>
      <c r="AD36" s="6">
        <f t="shared" si="4"/>
        <v>0.97500000000000009</v>
      </c>
      <c r="AE36" s="6">
        <f t="shared" si="4"/>
        <v>0.97500000000000009</v>
      </c>
      <c r="AF36" s="6"/>
      <c r="AG36" s="4"/>
    </row>
    <row r="37" spans="2:33" x14ac:dyDescent="0.25">
      <c r="B37" s="24">
        <v>30</v>
      </c>
      <c r="C37" s="25"/>
      <c r="D37" s="25"/>
      <c r="E37" s="25" t="s">
        <v>31</v>
      </c>
      <c r="F37" s="25"/>
      <c r="S37" s="2"/>
      <c r="T37" s="7" t="str">
        <f>T31</f>
        <v>Promedio 2014 - 2019</v>
      </c>
      <c r="U37" s="11"/>
      <c r="V37" s="11">
        <f t="shared" si="4"/>
        <v>1.5</v>
      </c>
      <c r="W37" s="11">
        <f t="shared" si="4"/>
        <v>1.7166666666666668</v>
      </c>
      <c r="X37" s="11">
        <f t="shared" si="4"/>
        <v>1.5083333333333335</v>
      </c>
      <c r="Y37" s="11">
        <f t="shared" si="4"/>
        <v>1.5333333333333332</v>
      </c>
      <c r="Z37" s="11">
        <f t="shared" si="4"/>
        <v>1.2291666666666667</v>
      </c>
      <c r="AA37" s="11">
        <f t="shared" si="4"/>
        <v>1.3416666666666668</v>
      </c>
      <c r="AB37" s="11">
        <f t="shared" si="4"/>
        <v>1.325</v>
      </c>
      <c r="AC37" s="11">
        <f t="shared" si="4"/>
        <v>1.4083333333333332</v>
      </c>
      <c r="AD37" s="11">
        <f t="shared" si="4"/>
        <v>1.55</v>
      </c>
      <c r="AE37" s="11">
        <f t="shared" si="4"/>
        <v>1.55</v>
      </c>
      <c r="AF37" s="11"/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2020</v>
      </c>
      <c r="U38" s="12"/>
      <c r="V38" s="12"/>
      <c r="W38" s="12">
        <f>$D29</f>
        <v>1.9</v>
      </c>
      <c r="X38" s="12">
        <f>$D30</f>
        <v>1.9</v>
      </c>
      <c r="Y38" s="12">
        <f>$D31</f>
        <v>1.9000000000000001</v>
      </c>
      <c r="Z38" s="12">
        <f>D32</f>
        <v>1.6</v>
      </c>
      <c r="AA38" s="12">
        <f>D33</f>
        <v>2.25</v>
      </c>
      <c r="AB38" s="12">
        <f>D34</f>
        <v>1.9</v>
      </c>
      <c r="AC38" s="12">
        <f>D35</f>
        <v>1.9</v>
      </c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14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9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2014</v>
      </c>
      <c r="U44" s="6">
        <v>4.9157142857142855</v>
      </c>
      <c r="V44" s="6">
        <v>3.562619047619048</v>
      </c>
      <c r="W44" s="6">
        <v>3.0926388888888887</v>
      </c>
      <c r="X44" s="6">
        <v>2.9166666666666665</v>
      </c>
      <c r="Y44" s="6">
        <v>3.1008333333333336</v>
      </c>
      <c r="Z44" s="9">
        <v>3.08</v>
      </c>
      <c r="AA44" s="6">
        <v>3.0904166666666666</v>
      </c>
      <c r="AB44" s="6">
        <v>2.9745833333333334</v>
      </c>
      <c r="AC44" s="6">
        <v>3.0256944444444449</v>
      </c>
      <c r="AD44" s="6">
        <v>3.2446666666666668</v>
      </c>
      <c r="AE44" s="6">
        <v>3.3740000000000001</v>
      </c>
      <c r="AF44" s="6">
        <v>4.25</v>
      </c>
      <c r="AG44" s="10">
        <f>AVERAGE(U44:AF44)</f>
        <v>3.3856527777777772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2015</v>
      </c>
      <c r="U45" s="6"/>
      <c r="V45" s="6">
        <v>4.2450000000000001</v>
      </c>
      <c r="W45" s="6">
        <v>4.1616666666666662</v>
      </c>
      <c r="X45" s="6">
        <v>3.7483333333333335</v>
      </c>
      <c r="Y45" s="6">
        <v>3.7483333333333335</v>
      </c>
      <c r="Z45" s="9">
        <v>3.2551388888888888</v>
      </c>
      <c r="AA45" s="6">
        <v>3.1212499999999999</v>
      </c>
      <c r="AB45" s="6">
        <v>3.0166666666666671</v>
      </c>
      <c r="AC45" s="6">
        <v>3.7366666666666668</v>
      </c>
      <c r="AD45" s="6">
        <v>3.7111111111111108</v>
      </c>
      <c r="AE45" s="6">
        <v>3.9733333333333332</v>
      </c>
      <c r="AF45" s="6"/>
      <c r="AG45" s="10">
        <f t="shared" ref="AG45:AG52" si="5">AVERAGE(U45:AF45)</f>
        <v>3.6717500000000003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2016</v>
      </c>
      <c r="U46" s="6"/>
      <c r="V46" s="6">
        <v>3.7442857142857142</v>
      </c>
      <c r="W46" s="6">
        <v>3.7442857142857142</v>
      </c>
      <c r="X46" s="6">
        <v>3.3357142857142863</v>
      </c>
      <c r="Y46" s="6">
        <v>3.2061904761904763</v>
      </c>
      <c r="Z46" s="9">
        <v>3.3641269841269845</v>
      </c>
      <c r="AA46" s="6">
        <v>3.3350793650793649</v>
      </c>
      <c r="AB46" s="6">
        <v>3.2190476190476196</v>
      </c>
      <c r="AC46" s="6">
        <v>3.4721428571428574</v>
      </c>
      <c r="AD46" s="6">
        <v>3.7807142857142857</v>
      </c>
      <c r="AE46" s="6">
        <v>4.1066666666666665</v>
      </c>
      <c r="AF46" s="6">
        <v>4.07</v>
      </c>
      <c r="AG46" s="10">
        <f t="shared" si="5"/>
        <v>3.5798412698412703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2017</v>
      </c>
      <c r="U47" s="6">
        <v>3.75</v>
      </c>
      <c r="V47" s="6">
        <v>3.2912500000000002</v>
      </c>
      <c r="W47" s="6">
        <v>3.7456250000000004</v>
      </c>
      <c r="X47" s="6">
        <v>3.7456250000000004</v>
      </c>
      <c r="Y47" s="6">
        <v>3.8044444444444445</v>
      </c>
      <c r="Z47" s="9">
        <v>3.0820833333333333</v>
      </c>
      <c r="AA47" s="6">
        <v>3.1657936507936508</v>
      </c>
      <c r="AB47" s="6">
        <v>3.7191666666666667</v>
      </c>
      <c r="AC47" s="6">
        <v>3.793571428571429</v>
      </c>
      <c r="AD47" s="6">
        <v>5.1566666666666672</v>
      </c>
      <c r="AE47" s="6"/>
      <c r="AF47" s="6"/>
      <c r="AG47" s="10">
        <f t="shared" si="5"/>
        <v>3.725422619047619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2018</v>
      </c>
      <c r="U48" s="6"/>
      <c r="V48" s="6"/>
      <c r="W48" s="6">
        <v>4.7374999999999998</v>
      </c>
      <c r="X48" s="6">
        <v>4.0766666666666671</v>
      </c>
      <c r="Y48" s="6">
        <v>3.8600000000000003</v>
      </c>
      <c r="Z48" s="9">
        <v>3.62</v>
      </c>
      <c r="AA48" s="6">
        <v>3.5383333333333336</v>
      </c>
      <c r="AB48" s="6">
        <v>3.6280769230769234</v>
      </c>
      <c r="AC48" s="6">
        <v>3.7942307692307695</v>
      </c>
      <c r="AD48" s="6">
        <v>3.6022727272727271</v>
      </c>
      <c r="AE48" s="6">
        <v>4.0386666666666668</v>
      </c>
      <c r="AF48" s="6">
        <v>4.5472727272727269</v>
      </c>
      <c r="AG48" s="10">
        <f t="shared" si="5"/>
        <v>3.9443019813519817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2019</v>
      </c>
      <c r="U49" s="6"/>
      <c r="V49" s="6"/>
      <c r="W49" s="6">
        <v>3.8574999999999999</v>
      </c>
      <c r="X49" s="6">
        <v>4.9574999999999996</v>
      </c>
      <c r="Y49" s="6">
        <v>3.831666666666667</v>
      </c>
      <c r="Z49" s="9">
        <v>3.9889999999999999</v>
      </c>
      <c r="AA49" s="6">
        <v>3.9238461538461542</v>
      </c>
      <c r="AB49" s="6">
        <v>4.0014285714285718</v>
      </c>
      <c r="AC49" s="6">
        <v>4.7257142857142869</v>
      </c>
      <c r="AD49" s="6">
        <v>4.2077777777777783</v>
      </c>
      <c r="AE49" s="6">
        <v>4.266</v>
      </c>
      <c r="AF49" s="6">
        <v>4.18</v>
      </c>
      <c r="AG49" s="10">
        <f t="shared" si="5"/>
        <v>4.1940433455433448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5</v>
      </c>
      <c r="U50" s="6">
        <f t="shared" ref="U50:AF50" si="6">MAX(U44:U47)</f>
        <v>4.9157142857142855</v>
      </c>
      <c r="V50" s="6">
        <f t="shared" si="6"/>
        <v>4.2450000000000001</v>
      </c>
      <c r="W50" s="6">
        <f t="shared" si="6"/>
        <v>4.1616666666666662</v>
      </c>
      <c r="X50" s="6">
        <f t="shared" si="6"/>
        <v>3.7483333333333335</v>
      </c>
      <c r="Y50" s="6">
        <f t="shared" si="6"/>
        <v>3.8044444444444445</v>
      </c>
      <c r="Z50" s="6">
        <f t="shared" si="6"/>
        <v>3.3641269841269845</v>
      </c>
      <c r="AA50" s="6">
        <f t="shared" si="6"/>
        <v>3.3350793650793649</v>
      </c>
      <c r="AB50" s="6">
        <f t="shared" si="6"/>
        <v>3.7191666666666667</v>
      </c>
      <c r="AC50" s="6">
        <f t="shared" si="6"/>
        <v>3.793571428571429</v>
      </c>
      <c r="AD50" s="6">
        <f t="shared" si="6"/>
        <v>5.1566666666666672</v>
      </c>
      <c r="AE50" s="6">
        <f t="shared" si="6"/>
        <v>4.1066666666666665</v>
      </c>
      <c r="AF50" s="6">
        <f t="shared" si="6"/>
        <v>4.25</v>
      </c>
      <c r="AG50" s="10">
        <f t="shared" si="5"/>
        <v>4.0500363756613753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6</v>
      </c>
      <c r="U51" s="6">
        <f t="shared" ref="U51:AF51" si="7">MIN(U44:U47)</f>
        <v>3.75</v>
      </c>
      <c r="V51" s="6">
        <f t="shared" si="7"/>
        <v>3.2912500000000002</v>
      </c>
      <c r="W51" s="6">
        <f t="shared" si="7"/>
        <v>3.0926388888888887</v>
      </c>
      <c r="X51" s="6">
        <f t="shared" si="7"/>
        <v>2.9166666666666665</v>
      </c>
      <c r="Y51" s="6">
        <f t="shared" si="7"/>
        <v>3.1008333333333336</v>
      </c>
      <c r="Z51" s="6">
        <f t="shared" si="7"/>
        <v>3.08</v>
      </c>
      <c r="AA51" s="6">
        <f t="shared" si="7"/>
        <v>3.0904166666666666</v>
      </c>
      <c r="AB51" s="6">
        <f t="shared" si="7"/>
        <v>2.9745833333333334</v>
      </c>
      <c r="AC51" s="6">
        <f t="shared" si="7"/>
        <v>3.0256944444444449</v>
      </c>
      <c r="AD51" s="6">
        <f t="shared" si="7"/>
        <v>3.2446666666666668</v>
      </c>
      <c r="AE51" s="6">
        <f t="shared" si="7"/>
        <v>3.3740000000000001</v>
      </c>
      <c r="AF51" s="6">
        <f t="shared" si="7"/>
        <v>4.07</v>
      </c>
      <c r="AG51" s="10">
        <f t="shared" si="5"/>
        <v>3.2508958333333329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7</v>
      </c>
      <c r="U52" s="6">
        <f t="shared" ref="U52:AF52" si="8">AVERAGE(U44:U47)</f>
        <v>4.3328571428571427</v>
      </c>
      <c r="V52" s="6">
        <f t="shared" si="8"/>
        <v>3.7107886904761904</v>
      </c>
      <c r="W52" s="6">
        <f t="shared" si="8"/>
        <v>3.6860540674603173</v>
      </c>
      <c r="X52" s="6">
        <f t="shared" si="8"/>
        <v>3.4365848214285717</v>
      </c>
      <c r="Y52" s="6">
        <f t="shared" si="8"/>
        <v>3.464950396825397</v>
      </c>
      <c r="Z52" s="6">
        <f t="shared" si="8"/>
        <v>3.1953373015873017</v>
      </c>
      <c r="AA52" s="6">
        <f t="shared" si="8"/>
        <v>3.1781349206349203</v>
      </c>
      <c r="AB52" s="6">
        <f t="shared" si="8"/>
        <v>3.2323660714285718</v>
      </c>
      <c r="AC52" s="6">
        <f t="shared" si="8"/>
        <v>3.5070188492063497</v>
      </c>
      <c r="AD52" s="6">
        <f t="shared" si="8"/>
        <v>3.9732896825396828</v>
      </c>
      <c r="AE52" s="6">
        <f t="shared" si="8"/>
        <v>3.8180000000000001</v>
      </c>
      <c r="AF52" s="6">
        <f t="shared" si="8"/>
        <v>4.16</v>
      </c>
      <c r="AG52" s="10">
        <f t="shared" si="5"/>
        <v>3.6412818287037028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8</v>
      </c>
      <c r="U56" s="6">
        <f t="shared" ref="U56:AF58" si="9">U50</f>
        <v>4.9157142857142855</v>
      </c>
      <c r="V56" s="6">
        <f t="shared" si="9"/>
        <v>4.2450000000000001</v>
      </c>
      <c r="W56" s="6">
        <f t="shared" si="9"/>
        <v>4.1616666666666662</v>
      </c>
      <c r="X56" s="6">
        <f t="shared" si="9"/>
        <v>3.7483333333333335</v>
      </c>
      <c r="Y56" s="6">
        <f t="shared" si="9"/>
        <v>3.8044444444444445</v>
      </c>
      <c r="Z56" s="6">
        <f t="shared" si="9"/>
        <v>3.3641269841269845</v>
      </c>
      <c r="AA56" s="6">
        <f t="shared" si="9"/>
        <v>3.3350793650793649</v>
      </c>
      <c r="AB56" s="6">
        <f t="shared" si="9"/>
        <v>3.7191666666666667</v>
      </c>
      <c r="AC56" s="6">
        <f t="shared" si="9"/>
        <v>3.793571428571429</v>
      </c>
      <c r="AD56" s="6">
        <f t="shared" si="9"/>
        <v>5.1566666666666672</v>
      </c>
      <c r="AE56" s="6">
        <f t="shared" si="9"/>
        <v>4.1066666666666665</v>
      </c>
      <c r="AF56" s="6">
        <f t="shared" si="9"/>
        <v>4.25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3.75</v>
      </c>
      <c r="V57" s="6">
        <f t="shared" si="9"/>
        <v>3.2912500000000002</v>
      </c>
      <c r="W57" s="6">
        <f t="shared" si="9"/>
        <v>3.0926388888888887</v>
      </c>
      <c r="X57" s="6">
        <f t="shared" si="9"/>
        <v>2.9166666666666665</v>
      </c>
      <c r="Y57" s="6">
        <f t="shared" si="9"/>
        <v>3.1008333333333336</v>
      </c>
      <c r="Z57" s="6">
        <f t="shared" si="9"/>
        <v>3.08</v>
      </c>
      <c r="AA57" s="6">
        <f t="shared" si="9"/>
        <v>3.0904166666666666</v>
      </c>
      <c r="AB57" s="6">
        <f t="shared" si="9"/>
        <v>2.9745833333333334</v>
      </c>
      <c r="AC57" s="6">
        <f t="shared" si="9"/>
        <v>3.0256944444444449</v>
      </c>
      <c r="AD57" s="6">
        <f t="shared" si="9"/>
        <v>3.2446666666666668</v>
      </c>
      <c r="AE57" s="6">
        <f t="shared" si="9"/>
        <v>3.3740000000000001</v>
      </c>
      <c r="AF57" s="6">
        <f t="shared" si="9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2014 - 2019</v>
      </c>
      <c r="U58" s="11">
        <f t="shared" si="9"/>
        <v>4.3328571428571427</v>
      </c>
      <c r="V58" s="11">
        <f t="shared" si="9"/>
        <v>3.7107886904761904</v>
      </c>
      <c r="W58" s="11">
        <f t="shared" si="9"/>
        <v>3.6860540674603173</v>
      </c>
      <c r="X58" s="11">
        <f t="shared" si="9"/>
        <v>3.4365848214285717</v>
      </c>
      <c r="Y58" s="11">
        <f t="shared" si="9"/>
        <v>3.464950396825397</v>
      </c>
      <c r="Z58" s="11">
        <f t="shared" si="9"/>
        <v>3.1953373015873017</v>
      </c>
      <c r="AA58" s="11">
        <f t="shared" si="9"/>
        <v>3.1781349206349203</v>
      </c>
      <c r="AB58" s="11">
        <f t="shared" si="9"/>
        <v>3.2323660714285718</v>
      </c>
      <c r="AC58" s="11">
        <f t="shared" si="9"/>
        <v>3.5070188492063497</v>
      </c>
      <c r="AD58" s="11">
        <f t="shared" si="9"/>
        <v>3.9732896825396828</v>
      </c>
      <c r="AE58" s="11">
        <f t="shared" si="9"/>
        <v>3.8180000000000001</v>
      </c>
      <c r="AF58" s="11">
        <f t="shared" si="9"/>
        <v>4.16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19</v>
      </c>
      <c r="T59" s="5">
        <v>2020</v>
      </c>
      <c r="U59" s="12"/>
      <c r="V59" s="12"/>
      <c r="W59" s="12">
        <f>F29</f>
        <v>5.56</v>
      </c>
      <c r="X59" s="12">
        <f>F30</f>
        <v>5.37</v>
      </c>
      <c r="Y59" s="12">
        <f>F31</f>
        <v>5.38</v>
      </c>
      <c r="Z59" s="12">
        <f>F32</f>
        <v>4.33</v>
      </c>
      <c r="AA59" s="12">
        <f>F33</f>
        <v>4.3899999999999997</v>
      </c>
      <c r="AB59" s="12">
        <f>F34</f>
        <v>4.2699999999999996</v>
      </c>
      <c r="AC59" s="12">
        <f>F35</f>
        <v>4.99</v>
      </c>
      <c r="AD59" s="12">
        <f>F36</f>
        <v>5.05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 t="shared" ref="T66:T70" si="10">(D30-C30)/C30</f>
        <v>0.68604135238264252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si="10"/>
        <v>0.68604135238264274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0.41982429674327809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0.9966279172952347</v>
      </c>
    </row>
    <row r="70" spans="2:32" x14ac:dyDescent="0.25">
      <c r="T70" s="35">
        <f t="shared" si="10"/>
        <v>0.68604135238264252</v>
      </c>
    </row>
    <row r="71" spans="2:32" x14ac:dyDescent="0.25">
      <c r="T71" s="35">
        <f t="shared" ref="T71" si="11">(D35-C35)/C35</f>
        <v>0.68604135238264252</v>
      </c>
    </row>
    <row r="72" spans="2:32" x14ac:dyDescent="0.25">
      <c r="T72" s="39">
        <f>AVERAGE(T66:T71)</f>
        <v>0.69343627059484714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2"/>
  <sheetViews>
    <sheetView view="pageBreakPreview" topLeftCell="A16" zoomScale="85" zoomScaleNormal="160" zoomScaleSheetLayoutView="85" workbookViewId="0">
      <selection activeCell="F29" sqref="F29:F36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1" t="s">
        <v>21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</v>
      </c>
      <c r="N3" s="30"/>
    </row>
    <row r="6" spans="1:33" ht="42" customHeight="1" x14ac:dyDescent="0.25">
      <c r="B6" s="42" t="s">
        <v>1</v>
      </c>
      <c r="C6" s="31" t="s">
        <v>3</v>
      </c>
      <c r="D6" s="31" t="s">
        <v>0</v>
      </c>
      <c r="E6" s="31" t="s">
        <v>10</v>
      </c>
      <c r="F6" s="32" t="s">
        <v>11</v>
      </c>
    </row>
    <row r="7" spans="1:33" x14ac:dyDescent="0.25">
      <c r="B7" s="42"/>
      <c r="C7" s="43" t="s">
        <v>12</v>
      </c>
      <c r="D7" s="43"/>
      <c r="E7" s="43"/>
      <c r="F7" s="44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22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9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2014</v>
      </c>
      <c r="U23" s="6"/>
      <c r="V23" s="6">
        <v>2.0499999999999998</v>
      </c>
      <c r="W23" s="6">
        <v>1.85</v>
      </c>
      <c r="X23" s="6">
        <v>1.85</v>
      </c>
      <c r="Y23" s="6">
        <v>1.375</v>
      </c>
      <c r="Z23" s="9">
        <v>1.4750000000000001</v>
      </c>
      <c r="AA23" s="6">
        <v>1.4750000000000001</v>
      </c>
      <c r="AB23" s="6">
        <v>1.5</v>
      </c>
      <c r="AC23" s="6">
        <v>1.5499999999999998</v>
      </c>
      <c r="AD23" s="6">
        <v>1.9</v>
      </c>
      <c r="AE23" s="6">
        <v>2.0249999999999999</v>
      </c>
      <c r="AF23" s="6"/>
      <c r="AG23" s="10">
        <f>AVERAGE(U23:AF23)</f>
        <v>1.7050000000000001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2015</v>
      </c>
      <c r="U24" s="6"/>
      <c r="V24" s="6"/>
      <c r="W24" s="6">
        <v>2.7</v>
      </c>
      <c r="X24" s="6">
        <v>2.4</v>
      </c>
      <c r="Y24" s="6">
        <v>1.9500000000000002</v>
      </c>
      <c r="Z24" s="9">
        <v>1.7250000000000001</v>
      </c>
      <c r="AA24" s="6">
        <v>1.7250000000000001</v>
      </c>
      <c r="AB24" s="6">
        <v>1.7250000000000001</v>
      </c>
      <c r="AC24" s="6">
        <v>1.7250000000000001</v>
      </c>
      <c r="AD24" s="6"/>
      <c r="AE24" s="6"/>
      <c r="AF24" s="6"/>
      <c r="AG24" s="10">
        <f t="shared" ref="AG24:AG31" si="0">AVERAGE(U24:AF24)</f>
        <v>1.9928571428571427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2016</v>
      </c>
      <c r="U25" s="6"/>
      <c r="V25" s="6"/>
      <c r="W25" s="6">
        <v>2.2999999999999998</v>
      </c>
      <c r="X25" s="6">
        <v>2.2999999999999998</v>
      </c>
      <c r="Y25" s="6">
        <v>2.2999999999999998</v>
      </c>
      <c r="Z25" s="9">
        <v>2.0499999999999998</v>
      </c>
      <c r="AA25" s="6">
        <v>2</v>
      </c>
      <c r="AB25" s="6">
        <v>1.7000000000000002</v>
      </c>
      <c r="AC25" s="6">
        <v>1.9</v>
      </c>
      <c r="AD25" s="6">
        <v>1.9</v>
      </c>
      <c r="AE25" s="6"/>
      <c r="AF25" s="6"/>
      <c r="AG25" s="10">
        <f t="shared" si="0"/>
        <v>2.0562499999999999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2017</v>
      </c>
      <c r="U26" s="6"/>
      <c r="V26" s="6">
        <v>2.25</v>
      </c>
      <c r="W26" s="6">
        <v>2.25</v>
      </c>
      <c r="X26" s="6">
        <v>1.85</v>
      </c>
      <c r="Y26" s="6">
        <v>1.05</v>
      </c>
      <c r="Z26" s="9">
        <v>1.05</v>
      </c>
      <c r="AA26" s="6">
        <v>1.65</v>
      </c>
      <c r="AB26" s="6">
        <v>1.85</v>
      </c>
      <c r="AC26" s="6">
        <v>1.85</v>
      </c>
      <c r="AD26" s="6"/>
      <c r="AE26" s="6"/>
      <c r="AF26" s="6"/>
      <c r="AG26" s="10">
        <f t="shared" si="0"/>
        <v>1.7249999999999999</v>
      </c>
    </row>
    <row r="27" spans="2:33" x14ac:dyDescent="0.25">
      <c r="B27" s="24">
        <v>20</v>
      </c>
      <c r="C27" s="25"/>
      <c r="D27" s="25"/>
      <c r="E27" s="25"/>
      <c r="F27" s="25"/>
      <c r="S27" s="2"/>
      <c r="T27" s="5">
        <v>2018</v>
      </c>
      <c r="U27" s="6"/>
      <c r="V27" s="6"/>
      <c r="W27" s="6"/>
      <c r="X27" s="6"/>
      <c r="Y27" s="6"/>
      <c r="Z27" s="9">
        <v>1.6</v>
      </c>
      <c r="AA27" s="6">
        <v>1.8</v>
      </c>
      <c r="AB27" s="6">
        <v>1.85</v>
      </c>
      <c r="AC27" s="6">
        <v>1.6</v>
      </c>
      <c r="AD27" s="6">
        <v>1.375</v>
      </c>
      <c r="AE27" s="6">
        <v>1.375</v>
      </c>
      <c r="AF27" s="6"/>
      <c r="AG27" s="10">
        <f t="shared" si="0"/>
        <v>1.5999999999999999</v>
      </c>
    </row>
    <row r="28" spans="2:33" x14ac:dyDescent="0.25">
      <c r="B28" s="26">
        <v>21</v>
      </c>
      <c r="C28" s="38">
        <v>1.1200000000000001</v>
      </c>
      <c r="D28" s="23"/>
      <c r="E28" s="23" t="s">
        <v>16</v>
      </c>
      <c r="F28" s="23"/>
      <c r="S28" s="2"/>
      <c r="T28" s="5">
        <v>2019</v>
      </c>
      <c r="U28" s="6"/>
      <c r="V28" s="6"/>
      <c r="W28" s="6">
        <v>2.1749999999999998</v>
      </c>
      <c r="X28" s="6">
        <v>2.2750000000000004</v>
      </c>
      <c r="Y28" s="6">
        <v>2.1749999999999998</v>
      </c>
      <c r="Z28" s="9">
        <v>1.7000000000000002</v>
      </c>
      <c r="AA28" s="6">
        <v>1.9500000000000002</v>
      </c>
      <c r="AB28" s="6">
        <v>1.9500000000000002</v>
      </c>
      <c r="AC28" s="6">
        <v>2.2249999999999996</v>
      </c>
      <c r="AD28" s="6">
        <v>2.4</v>
      </c>
      <c r="AE28" s="6">
        <v>2.4</v>
      </c>
      <c r="AF28" s="6"/>
      <c r="AG28" s="10">
        <f t="shared" si="0"/>
        <v>2.1388888888888884</v>
      </c>
    </row>
    <row r="29" spans="2:33" x14ac:dyDescent="0.25">
      <c r="B29" s="24">
        <v>22</v>
      </c>
      <c r="C29" s="25">
        <v>1.1269</v>
      </c>
      <c r="D29" s="25">
        <f>'[1]22'!$D$135</f>
        <v>3.2</v>
      </c>
      <c r="E29" s="25" t="str">
        <f>'[1]22'!$F$135</f>
        <v>3,90 - 4,75</v>
      </c>
      <c r="F29" s="25">
        <f>'[1]22'!$G$135</f>
        <v>6.68</v>
      </c>
      <c r="S29" s="2"/>
      <c r="T29" s="5" t="s">
        <v>5</v>
      </c>
      <c r="U29" s="6">
        <f>MAX(U23:U28)</f>
        <v>0</v>
      </c>
      <c r="V29" s="6">
        <f t="shared" ref="V29:AF29" si="1">MAX(V23:V28)</f>
        <v>2.25</v>
      </c>
      <c r="W29" s="6">
        <f t="shared" si="1"/>
        <v>2.7</v>
      </c>
      <c r="X29" s="6">
        <f t="shared" si="1"/>
        <v>2.4</v>
      </c>
      <c r="Y29" s="6">
        <f t="shared" si="1"/>
        <v>2.2999999999999998</v>
      </c>
      <c r="Z29" s="6">
        <f t="shared" si="1"/>
        <v>2.0499999999999998</v>
      </c>
      <c r="AA29" s="6">
        <f t="shared" si="1"/>
        <v>2</v>
      </c>
      <c r="AB29" s="6">
        <f t="shared" si="1"/>
        <v>1.9500000000000002</v>
      </c>
      <c r="AC29" s="6">
        <f t="shared" si="1"/>
        <v>2.2249999999999996</v>
      </c>
      <c r="AD29" s="6">
        <f t="shared" si="1"/>
        <v>2.4</v>
      </c>
      <c r="AE29" s="6">
        <f t="shared" si="1"/>
        <v>2.4</v>
      </c>
      <c r="AF29" s="6">
        <f t="shared" si="1"/>
        <v>0</v>
      </c>
      <c r="AG29" s="10">
        <f t="shared" si="0"/>
        <v>1.8895833333333332</v>
      </c>
    </row>
    <row r="30" spans="2:33" x14ac:dyDescent="0.25">
      <c r="B30" s="26">
        <v>23</v>
      </c>
      <c r="C30" s="23">
        <v>1.1269</v>
      </c>
      <c r="D30" s="23">
        <f>'[1]23'!$D$135</f>
        <v>3.2</v>
      </c>
      <c r="E30" s="23" t="str">
        <f>'[1]23'!$F$135</f>
        <v>3,90 - 4,75</v>
      </c>
      <c r="F30" s="23">
        <f>'[1]23'!$G$135</f>
        <v>6.58</v>
      </c>
      <c r="S30" s="2"/>
      <c r="T30" s="5" t="s">
        <v>6</v>
      </c>
      <c r="U30" s="6">
        <f>MIN(U23:U28)</f>
        <v>0</v>
      </c>
      <c r="V30" s="6">
        <f t="shared" ref="V30:AF30" si="2">MIN(V23:V28)</f>
        <v>2.0499999999999998</v>
      </c>
      <c r="W30" s="6">
        <f t="shared" si="2"/>
        <v>1.85</v>
      </c>
      <c r="X30" s="6">
        <f t="shared" si="2"/>
        <v>1.85</v>
      </c>
      <c r="Y30" s="6">
        <f t="shared" si="2"/>
        <v>1.05</v>
      </c>
      <c r="Z30" s="6">
        <f t="shared" si="2"/>
        <v>1.05</v>
      </c>
      <c r="AA30" s="6">
        <f t="shared" si="2"/>
        <v>1.4750000000000001</v>
      </c>
      <c r="AB30" s="6">
        <f t="shared" si="2"/>
        <v>1.5</v>
      </c>
      <c r="AC30" s="6">
        <f t="shared" si="2"/>
        <v>1.5499999999999998</v>
      </c>
      <c r="AD30" s="6">
        <f t="shared" si="2"/>
        <v>1.375</v>
      </c>
      <c r="AE30" s="6">
        <f t="shared" si="2"/>
        <v>1.375</v>
      </c>
      <c r="AF30" s="6">
        <f t="shared" si="2"/>
        <v>0</v>
      </c>
      <c r="AG30" s="10">
        <f t="shared" si="0"/>
        <v>1.2604166666666667</v>
      </c>
    </row>
    <row r="31" spans="2:33" x14ac:dyDescent="0.25">
      <c r="B31" s="24">
        <v>24</v>
      </c>
      <c r="C31" s="25">
        <v>1.1269</v>
      </c>
      <c r="D31" s="25">
        <f>'[1]24'!$D$135</f>
        <v>2.5</v>
      </c>
      <c r="E31" s="25">
        <f>'[1]24'!$F$135</f>
        <v>3.4</v>
      </c>
      <c r="F31" s="25">
        <f>'[1]24'!$G$135</f>
        <v>5.87</v>
      </c>
      <c r="S31" s="2"/>
      <c r="T31" s="5" t="s">
        <v>7</v>
      </c>
      <c r="U31" s="6" t="e">
        <f>AVERAGE(U23:U28)</f>
        <v>#DIV/0!</v>
      </c>
      <c r="V31" s="6">
        <f t="shared" ref="V31:AF31" si="3">AVERAGE(V23:V28)</f>
        <v>2.15</v>
      </c>
      <c r="W31" s="6">
        <f t="shared" si="3"/>
        <v>2.2550000000000003</v>
      </c>
      <c r="X31" s="6">
        <f t="shared" si="3"/>
        <v>2.1350000000000002</v>
      </c>
      <c r="Y31" s="6">
        <f t="shared" si="3"/>
        <v>1.77</v>
      </c>
      <c r="Z31" s="6">
        <f t="shared" si="3"/>
        <v>1.6000000000000003</v>
      </c>
      <c r="AA31" s="6">
        <f t="shared" si="3"/>
        <v>1.7666666666666668</v>
      </c>
      <c r="AB31" s="6">
        <f t="shared" si="3"/>
        <v>1.7625</v>
      </c>
      <c r="AC31" s="6">
        <f t="shared" si="3"/>
        <v>1.8083333333333333</v>
      </c>
      <c r="AD31" s="6">
        <f t="shared" si="3"/>
        <v>1.8937499999999998</v>
      </c>
      <c r="AE31" s="6">
        <f t="shared" si="3"/>
        <v>1.9333333333333333</v>
      </c>
      <c r="AF31" s="6" t="e">
        <f t="shared" si="3"/>
        <v>#DIV/0!</v>
      </c>
      <c r="AG31" s="10" t="e">
        <f t="shared" si="0"/>
        <v>#DIV/0!</v>
      </c>
    </row>
    <row r="32" spans="2:33" x14ac:dyDescent="0.25">
      <c r="B32" s="26">
        <v>25</v>
      </c>
      <c r="C32" s="23">
        <v>1.1269</v>
      </c>
      <c r="D32" s="23">
        <f>'[1]25'!$D$135</f>
        <v>2.1</v>
      </c>
      <c r="E32" s="23">
        <f>'[1]25'!$F$135</f>
        <v>3.1</v>
      </c>
      <c r="F32" s="23">
        <f>'[1]25'!$G$135</f>
        <v>5.46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1.1269</v>
      </c>
      <c r="D33" s="25">
        <f>'[1]26'!$D$135</f>
        <v>2.75</v>
      </c>
      <c r="E33" s="25">
        <f>'[1]26'!$F$135</f>
        <v>3.7</v>
      </c>
      <c r="F33" s="25">
        <f>'[1]26'!$G$135</f>
        <v>5.61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1.1269</v>
      </c>
      <c r="D34" s="23">
        <f>'[1]27'!$D$135</f>
        <v>2.4500000000000002</v>
      </c>
      <c r="E34" s="23">
        <f>'[1]27'!$F$135</f>
        <v>3.35</v>
      </c>
      <c r="F34" s="23">
        <f>'[1]27'!$G$135</f>
        <v>5.26</v>
      </c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25">
        <v>1.1269</v>
      </c>
      <c r="D35" s="25">
        <f>'[1]28'!$D$135</f>
        <v>2.7249999999999996</v>
      </c>
      <c r="E35" s="25">
        <f>'[1]28'!$F$135</f>
        <v>3.7</v>
      </c>
      <c r="F35" s="25">
        <f>'[1]28'!$G$135</f>
        <v>5.49</v>
      </c>
      <c r="S35" s="2"/>
      <c r="T35" s="5" t="s">
        <v>8</v>
      </c>
      <c r="U35" s="6"/>
      <c r="V35" s="6">
        <f t="shared" ref="V35:AE37" si="4">V29</f>
        <v>2.25</v>
      </c>
      <c r="W35" s="6">
        <f t="shared" si="4"/>
        <v>2.7</v>
      </c>
      <c r="X35" s="6">
        <f t="shared" si="4"/>
        <v>2.4</v>
      </c>
      <c r="Y35" s="6">
        <f t="shared" si="4"/>
        <v>2.2999999999999998</v>
      </c>
      <c r="Z35" s="6">
        <f t="shared" si="4"/>
        <v>2.0499999999999998</v>
      </c>
      <c r="AA35" s="6">
        <f t="shared" si="4"/>
        <v>2</v>
      </c>
      <c r="AB35" s="6">
        <f t="shared" si="4"/>
        <v>1.9500000000000002</v>
      </c>
      <c r="AC35" s="6">
        <f t="shared" si="4"/>
        <v>2.2249999999999996</v>
      </c>
      <c r="AD35" s="6">
        <f t="shared" si="4"/>
        <v>2.4</v>
      </c>
      <c r="AE35" s="6">
        <f t="shared" si="4"/>
        <v>2.4</v>
      </c>
      <c r="AF35" s="6"/>
      <c r="AG35" s="4"/>
    </row>
    <row r="36" spans="2:33" x14ac:dyDescent="0.25">
      <c r="B36" s="26">
        <v>29</v>
      </c>
      <c r="C36" s="23">
        <v>1.1269</v>
      </c>
      <c r="D36" s="23"/>
      <c r="E36" s="23" t="str">
        <f>'[1]29'!$F$135</f>
        <v>-</v>
      </c>
      <c r="F36" s="23">
        <f>'[1]29'!$G$135</f>
        <v>5.49</v>
      </c>
      <c r="S36" s="2"/>
      <c r="T36" s="5"/>
      <c r="U36" s="6"/>
      <c r="V36" s="6">
        <f t="shared" si="4"/>
        <v>2.0499999999999998</v>
      </c>
      <c r="W36" s="6">
        <f t="shared" si="4"/>
        <v>1.85</v>
      </c>
      <c r="X36" s="6">
        <f t="shared" si="4"/>
        <v>1.85</v>
      </c>
      <c r="Y36" s="6">
        <f t="shared" si="4"/>
        <v>1.05</v>
      </c>
      <c r="Z36" s="6">
        <f t="shared" si="4"/>
        <v>1.05</v>
      </c>
      <c r="AA36" s="6">
        <f t="shared" si="4"/>
        <v>1.4750000000000001</v>
      </c>
      <c r="AB36" s="6">
        <f t="shared" si="4"/>
        <v>1.5</v>
      </c>
      <c r="AC36" s="6">
        <f t="shared" si="4"/>
        <v>1.5499999999999998</v>
      </c>
      <c r="AD36" s="6">
        <f t="shared" si="4"/>
        <v>1.375</v>
      </c>
      <c r="AE36" s="6">
        <f t="shared" si="4"/>
        <v>1.375</v>
      </c>
      <c r="AF36" s="6"/>
      <c r="AG36" s="4"/>
    </row>
    <row r="37" spans="2:33" x14ac:dyDescent="0.25">
      <c r="B37" s="24">
        <v>30</v>
      </c>
      <c r="C37" s="25"/>
      <c r="D37" s="25"/>
      <c r="E37" s="25" t="s">
        <v>31</v>
      </c>
      <c r="F37" s="25"/>
      <c r="S37" s="2"/>
      <c r="T37" s="7" t="str">
        <f>T31</f>
        <v>Promedio 2014 - 2019</v>
      </c>
      <c r="U37" s="11"/>
      <c r="V37" s="11">
        <f t="shared" si="4"/>
        <v>2.15</v>
      </c>
      <c r="W37" s="11">
        <f t="shared" si="4"/>
        <v>2.2550000000000003</v>
      </c>
      <c r="X37" s="11">
        <f t="shared" si="4"/>
        <v>2.1350000000000002</v>
      </c>
      <c r="Y37" s="11">
        <f t="shared" si="4"/>
        <v>1.77</v>
      </c>
      <c r="Z37" s="11">
        <f t="shared" si="4"/>
        <v>1.6000000000000003</v>
      </c>
      <c r="AA37" s="11">
        <f t="shared" si="4"/>
        <v>1.7666666666666668</v>
      </c>
      <c r="AB37" s="11">
        <f t="shared" si="4"/>
        <v>1.7625</v>
      </c>
      <c r="AC37" s="11">
        <f t="shared" si="4"/>
        <v>1.8083333333333333</v>
      </c>
      <c r="AD37" s="11">
        <f t="shared" si="4"/>
        <v>1.8937499999999998</v>
      </c>
      <c r="AE37" s="11">
        <f t="shared" si="4"/>
        <v>1.9333333333333333</v>
      </c>
      <c r="AF37" s="11"/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2020</v>
      </c>
      <c r="U38" s="12"/>
      <c r="V38" s="12"/>
      <c r="W38" s="12">
        <f>$D29</f>
        <v>3.2</v>
      </c>
      <c r="X38" s="12">
        <f>D30</f>
        <v>3.2</v>
      </c>
      <c r="Y38" s="12">
        <f>D31</f>
        <v>2.5</v>
      </c>
      <c r="Z38" s="12">
        <f>D32</f>
        <v>2.1</v>
      </c>
      <c r="AA38" s="12">
        <f>D33</f>
        <v>2.75</v>
      </c>
      <c r="AB38" s="12">
        <f>D34</f>
        <v>2.4500000000000002</v>
      </c>
      <c r="AC38" s="12">
        <f>D35</f>
        <v>2.7249999999999996</v>
      </c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14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9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2014</v>
      </c>
      <c r="U44" s="6">
        <v>4.9157142857142855</v>
      </c>
      <c r="V44" s="6">
        <v>3.562619047619048</v>
      </c>
      <c r="W44" s="6">
        <v>3.0926388888888887</v>
      </c>
      <c r="X44" s="6">
        <v>2.9166666666666665</v>
      </c>
      <c r="Y44" s="6">
        <v>3.1008333333333336</v>
      </c>
      <c r="Z44" s="9">
        <v>3.08</v>
      </c>
      <c r="AA44" s="6">
        <v>3.0904166666666666</v>
      </c>
      <c r="AB44" s="6">
        <v>2.9745833333333334</v>
      </c>
      <c r="AC44" s="6">
        <v>3.0256944444444449</v>
      </c>
      <c r="AD44" s="6">
        <v>3.2446666666666668</v>
      </c>
      <c r="AE44" s="6">
        <v>3.3740000000000001</v>
      </c>
      <c r="AF44" s="6">
        <v>4.25</v>
      </c>
      <c r="AG44" s="10">
        <f>AVERAGE(U44:AF44)</f>
        <v>3.3856527777777772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2015</v>
      </c>
      <c r="U45" s="6"/>
      <c r="V45" s="6">
        <v>4.2450000000000001</v>
      </c>
      <c r="W45" s="6">
        <v>4.1616666666666662</v>
      </c>
      <c r="X45" s="6">
        <v>3.7483333333333335</v>
      </c>
      <c r="Y45" s="6">
        <v>3.7483333333333335</v>
      </c>
      <c r="Z45" s="9">
        <v>3.2551388888888888</v>
      </c>
      <c r="AA45" s="6">
        <v>3.1212499999999999</v>
      </c>
      <c r="AB45" s="6">
        <v>3.0166666666666671</v>
      </c>
      <c r="AC45" s="6">
        <v>3.7366666666666668</v>
      </c>
      <c r="AD45" s="6">
        <v>3.7111111111111108</v>
      </c>
      <c r="AE45" s="6">
        <v>3.9733333333333332</v>
      </c>
      <c r="AF45" s="6"/>
      <c r="AG45" s="10">
        <f t="shared" ref="AG45:AG52" si="5">AVERAGE(U45:AF45)</f>
        <v>3.6717500000000003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2016</v>
      </c>
      <c r="U46" s="6"/>
      <c r="V46" s="6">
        <v>3.7442857142857142</v>
      </c>
      <c r="W46" s="6">
        <v>3.7442857142857142</v>
      </c>
      <c r="X46" s="6">
        <v>3.3357142857142863</v>
      </c>
      <c r="Y46" s="6">
        <v>3.2061904761904763</v>
      </c>
      <c r="Z46" s="9">
        <v>3.3641269841269845</v>
      </c>
      <c r="AA46" s="6">
        <v>3.3350793650793649</v>
      </c>
      <c r="AB46" s="6">
        <v>3.2190476190476196</v>
      </c>
      <c r="AC46" s="6">
        <v>3.4721428571428574</v>
      </c>
      <c r="AD46" s="6">
        <v>3.7807142857142857</v>
      </c>
      <c r="AE46" s="6">
        <v>4.1066666666666665</v>
      </c>
      <c r="AF46" s="6">
        <v>4.07</v>
      </c>
      <c r="AG46" s="10">
        <f t="shared" si="5"/>
        <v>3.5798412698412703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2017</v>
      </c>
      <c r="U47" s="6">
        <v>3.75</v>
      </c>
      <c r="V47" s="6">
        <v>3.2912500000000002</v>
      </c>
      <c r="W47" s="6">
        <v>3.7456250000000004</v>
      </c>
      <c r="X47" s="6">
        <v>3.7456250000000004</v>
      </c>
      <c r="Y47" s="6">
        <v>3.8044444444444445</v>
      </c>
      <c r="Z47" s="9">
        <v>3.0820833333333333</v>
      </c>
      <c r="AA47" s="6">
        <v>3.1657936507936508</v>
      </c>
      <c r="AB47" s="6">
        <v>3.7191666666666667</v>
      </c>
      <c r="AC47" s="6">
        <v>3.793571428571429</v>
      </c>
      <c r="AD47" s="6">
        <v>5.1566666666666672</v>
      </c>
      <c r="AE47" s="6"/>
      <c r="AF47" s="6"/>
      <c r="AG47" s="10">
        <f t="shared" si="5"/>
        <v>3.725422619047619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2018</v>
      </c>
      <c r="U48" s="6"/>
      <c r="V48" s="6"/>
      <c r="W48" s="6">
        <v>4.7374999999999998</v>
      </c>
      <c r="X48" s="6">
        <v>4.0766666666666671</v>
      </c>
      <c r="Y48" s="6">
        <v>3.8600000000000003</v>
      </c>
      <c r="Z48" s="9">
        <v>3.62</v>
      </c>
      <c r="AA48" s="6">
        <v>3.5383333333333336</v>
      </c>
      <c r="AB48" s="6">
        <v>3.6280769230769234</v>
      </c>
      <c r="AC48" s="6">
        <v>3.7942307692307695</v>
      </c>
      <c r="AD48" s="6">
        <v>3.6022727272727271</v>
      </c>
      <c r="AE48" s="6">
        <v>4.0386666666666668</v>
      </c>
      <c r="AF48" s="6">
        <v>4.5472727272727269</v>
      </c>
      <c r="AG48" s="10">
        <f t="shared" si="5"/>
        <v>3.9443019813519817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2019</v>
      </c>
      <c r="U49" s="6"/>
      <c r="V49" s="6"/>
      <c r="W49" s="6">
        <v>3.8574999999999999</v>
      </c>
      <c r="X49" s="6">
        <v>4.9574999999999996</v>
      </c>
      <c r="Y49" s="6">
        <v>3.831666666666667</v>
      </c>
      <c r="Z49" s="9">
        <v>3.9889999999999999</v>
      </c>
      <c r="AA49" s="6">
        <v>3.9238461538461542</v>
      </c>
      <c r="AB49" s="6">
        <v>4.0014285714285718</v>
      </c>
      <c r="AC49" s="6">
        <v>4.7257142857142869</v>
      </c>
      <c r="AD49" s="6">
        <v>4.2077777777777783</v>
      </c>
      <c r="AE49" s="6">
        <v>4.266</v>
      </c>
      <c r="AF49" s="6">
        <v>4.18</v>
      </c>
      <c r="AG49" s="10">
        <f t="shared" si="5"/>
        <v>4.1940433455433448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5</v>
      </c>
      <c r="U50" s="6">
        <f t="shared" ref="U50:AF50" si="6">MAX(U44:U47)</f>
        <v>4.9157142857142855</v>
      </c>
      <c r="V50" s="6">
        <f t="shared" si="6"/>
        <v>4.2450000000000001</v>
      </c>
      <c r="W50" s="6">
        <f t="shared" si="6"/>
        <v>4.1616666666666662</v>
      </c>
      <c r="X50" s="6">
        <f t="shared" si="6"/>
        <v>3.7483333333333335</v>
      </c>
      <c r="Y50" s="6">
        <f t="shared" si="6"/>
        <v>3.8044444444444445</v>
      </c>
      <c r="Z50" s="6">
        <f t="shared" si="6"/>
        <v>3.3641269841269845</v>
      </c>
      <c r="AA50" s="6">
        <f t="shared" si="6"/>
        <v>3.3350793650793649</v>
      </c>
      <c r="AB50" s="6">
        <f t="shared" si="6"/>
        <v>3.7191666666666667</v>
      </c>
      <c r="AC50" s="6">
        <f t="shared" si="6"/>
        <v>3.793571428571429</v>
      </c>
      <c r="AD50" s="6">
        <f t="shared" si="6"/>
        <v>5.1566666666666672</v>
      </c>
      <c r="AE50" s="6">
        <f t="shared" si="6"/>
        <v>4.1066666666666665</v>
      </c>
      <c r="AF50" s="6">
        <f t="shared" si="6"/>
        <v>4.25</v>
      </c>
      <c r="AG50" s="10">
        <f t="shared" si="5"/>
        <v>4.0500363756613753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6</v>
      </c>
      <c r="U51" s="6">
        <f t="shared" ref="U51:AF51" si="7">MIN(U44:U47)</f>
        <v>3.75</v>
      </c>
      <c r="V51" s="6">
        <f t="shared" si="7"/>
        <v>3.2912500000000002</v>
      </c>
      <c r="W51" s="6">
        <f t="shared" si="7"/>
        <v>3.0926388888888887</v>
      </c>
      <c r="X51" s="6">
        <f t="shared" si="7"/>
        <v>2.9166666666666665</v>
      </c>
      <c r="Y51" s="6">
        <f t="shared" si="7"/>
        <v>3.1008333333333336</v>
      </c>
      <c r="Z51" s="6">
        <f t="shared" si="7"/>
        <v>3.08</v>
      </c>
      <c r="AA51" s="6">
        <f t="shared" si="7"/>
        <v>3.0904166666666666</v>
      </c>
      <c r="AB51" s="6">
        <f t="shared" si="7"/>
        <v>2.9745833333333334</v>
      </c>
      <c r="AC51" s="6">
        <f t="shared" si="7"/>
        <v>3.0256944444444449</v>
      </c>
      <c r="AD51" s="6">
        <f t="shared" si="7"/>
        <v>3.2446666666666668</v>
      </c>
      <c r="AE51" s="6">
        <f t="shared" si="7"/>
        <v>3.3740000000000001</v>
      </c>
      <c r="AF51" s="6">
        <f t="shared" si="7"/>
        <v>4.07</v>
      </c>
      <c r="AG51" s="10">
        <f t="shared" si="5"/>
        <v>3.2508958333333329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7</v>
      </c>
      <c r="U52" s="6">
        <f t="shared" ref="U52:AF52" si="8">AVERAGE(U44:U47)</f>
        <v>4.3328571428571427</v>
      </c>
      <c r="V52" s="6">
        <f t="shared" si="8"/>
        <v>3.7107886904761904</v>
      </c>
      <c r="W52" s="6">
        <f t="shared" si="8"/>
        <v>3.6860540674603173</v>
      </c>
      <c r="X52" s="6">
        <f t="shared" si="8"/>
        <v>3.4365848214285717</v>
      </c>
      <c r="Y52" s="6">
        <f t="shared" si="8"/>
        <v>3.464950396825397</v>
      </c>
      <c r="Z52" s="6">
        <f t="shared" si="8"/>
        <v>3.1953373015873017</v>
      </c>
      <c r="AA52" s="6">
        <f t="shared" si="8"/>
        <v>3.1781349206349203</v>
      </c>
      <c r="AB52" s="6">
        <f t="shared" si="8"/>
        <v>3.2323660714285718</v>
      </c>
      <c r="AC52" s="6">
        <f t="shared" si="8"/>
        <v>3.5070188492063497</v>
      </c>
      <c r="AD52" s="6">
        <f t="shared" si="8"/>
        <v>3.9732896825396828</v>
      </c>
      <c r="AE52" s="6">
        <f t="shared" si="8"/>
        <v>3.8180000000000001</v>
      </c>
      <c r="AF52" s="6">
        <f t="shared" si="8"/>
        <v>4.16</v>
      </c>
      <c r="AG52" s="10">
        <f t="shared" si="5"/>
        <v>3.6412818287037028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8</v>
      </c>
      <c r="U56" s="6">
        <f t="shared" ref="U56:AF58" si="9">U50</f>
        <v>4.9157142857142855</v>
      </c>
      <c r="V56" s="6">
        <f t="shared" si="9"/>
        <v>4.2450000000000001</v>
      </c>
      <c r="W56" s="6">
        <f t="shared" si="9"/>
        <v>4.1616666666666662</v>
      </c>
      <c r="X56" s="6">
        <f t="shared" si="9"/>
        <v>3.7483333333333335</v>
      </c>
      <c r="Y56" s="6">
        <f t="shared" si="9"/>
        <v>3.8044444444444445</v>
      </c>
      <c r="Z56" s="6">
        <f t="shared" si="9"/>
        <v>3.3641269841269845</v>
      </c>
      <c r="AA56" s="6">
        <f t="shared" si="9"/>
        <v>3.3350793650793649</v>
      </c>
      <c r="AB56" s="6">
        <f t="shared" si="9"/>
        <v>3.7191666666666667</v>
      </c>
      <c r="AC56" s="6">
        <f t="shared" si="9"/>
        <v>3.793571428571429</v>
      </c>
      <c r="AD56" s="6">
        <f t="shared" si="9"/>
        <v>5.1566666666666672</v>
      </c>
      <c r="AE56" s="6">
        <f t="shared" si="9"/>
        <v>4.1066666666666665</v>
      </c>
      <c r="AF56" s="6">
        <f t="shared" si="9"/>
        <v>4.25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3.75</v>
      </c>
      <c r="V57" s="6">
        <f t="shared" si="9"/>
        <v>3.2912500000000002</v>
      </c>
      <c r="W57" s="6">
        <f t="shared" si="9"/>
        <v>3.0926388888888887</v>
      </c>
      <c r="X57" s="6">
        <f t="shared" si="9"/>
        <v>2.9166666666666665</v>
      </c>
      <c r="Y57" s="6">
        <f t="shared" si="9"/>
        <v>3.1008333333333336</v>
      </c>
      <c r="Z57" s="6">
        <f t="shared" si="9"/>
        <v>3.08</v>
      </c>
      <c r="AA57" s="6">
        <f t="shared" si="9"/>
        <v>3.0904166666666666</v>
      </c>
      <c r="AB57" s="6">
        <f t="shared" si="9"/>
        <v>2.9745833333333334</v>
      </c>
      <c r="AC57" s="6">
        <f t="shared" si="9"/>
        <v>3.0256944444444449</v>
      </c>
      <c r="AD57" s="6">
        <f t="shared" si="9"/>
        <v>3.2446666666666668</v>
      </c>
      <c r="AE57" s="6">
        <f t="shared" si="9"/>
        <v>3.3740000000000001</v>
      </c>
      <c r="AF57" s="6">
        <f t="shared" si="9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2014 - 2019</v>
      </c>
      <c r="U58" s="11">
        <f t="shared" si="9"/>
        <v>4.3328571428571427</v>
      </c>
      <c r="V58" s="11">
        <f t="shared" si="9"/>
        <v>3.7107886904761904</v>
      </c>
      <c r="W58" s="11">
        <f t="shared" si="9"/>
        <v>3.6860540674603173</v>
      </c>
      <c r="X58" s="11">
        <f t="shared" si="9"/>
        <v>3.4365848214285717</v>
      </c>
      <c r="Y58" s="11">
        <f t="shared" si="9"/>
        <v>3.464950396825397</v>
      </c>
      <c r="Z58" s="11">
        <f t="shared" si="9"/>
        <v>3.1953373015873017</v>
      </c>
      <c r="AA58" s="11">
        <f t="shared" si="9"/>
        <v>3.1781349206349203</v>
      </c>
      <c r="AB58" s="11">
        <f t="shared" si="9"/>
        <v>3.2323660714285718</v>
      </c>
      <c r="AC58" s="11">
        <f t="shared" si="9"/>
        <v>3.5070188492063497</v>
      </c>
      <c r="AD58" s="11">
        <f t="shared" si="9"/>
        <v>3.9732896825396828</v>
      </c>
      <c r="AE58" s="11">
        <f t="shared" si="9"/>
        <v>3.8180000000000001</v>
      </c>
      <c r="AF58" s="11">
        <f t="shared" si="9"/>
        <v>4.16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23</v>
      </c>
      <c r="T59" s="5">
        <v>2020</v>
      </c>
      <c r="U59" s="12"/>
      <c r="V59" s="12"/>
      <c r="W59" s="12">
        <f>F29</f>
        <v>6.68</v>
      </c>
      <c r="X59" s="12">
        <f>F30</f>
        <v>6.58</v>
      </c>
      <c r="Y59" s="12">
        <f>F31</f>
        <v>5.87</v>
      </c>
      <c r="Z59" s="12">
        <f>F32</f>
        <v>5.46</v>
      </c>
      <c r="AA59" s="12">
        <f>F33</f>
        <v>5.61</v>
      </c>
      <c r="AB59" s="12">
        <f>F34</f>
        <v>5.26</v>
      </c>
      <c r="AC59" s="12">
        <f>F35</f>
        <v>5.49</v>
      </c>
      <c r="AD59" s="12">
        <f>F36</f>
        <v>5.49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>
        <f t="shared" ref="T65:T70" si="10">(D29-C29)/C29</f>
        <v>1.8396485934865561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 t="shared" si="10"/>
        <v>1.8396485934865561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si="10"/>
        <v>1.2184754636613719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0.86351938947555251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1.4403230100275091</v>
      </c>
    </row>
    <row r="70" spans="2:32" x14ac:dyDescent="0.25">
      <c r="T70" s="35">
        <f t="shared" si="10"/>
        <v>1.1741059543881447</v>
      </c>
    </row>
    <row r="71" spans="2:32" x14ac:dyDescent="0.25">
      <c r="T71" s="35">
        <f t="shared" ref="T71" si="11">(D35-C35)/C35</f>
        <v>1.418138255390895</v>
      </c>
    </row>
    <row r="72" spans="2:32" x14ac:dyDescent="0.25">
      <c r="T72" s="39">
        <f>AVERAGE(T65:T71)</f>
        <v>1.3991227514166551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1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</v>
      </c>
      <c r="N3" s="30"/>
    </row>
    <row r="6" spans="1:33" ht="42" customHeight="1" x14ac:dyDescent="0.25">
      <c r="B6" s="42" t="s">
        <v>1</v>
      </c>
      <c r="C6" s="31" t="s">
        <v>3</v>
      </c>
      <c r="D6" s="31" t="s">
        <v>0</v>
      </c>
      <c r="E6" s="31" t="s">
        <v>10</v>
      </c>
      <c r="F6" s="32" t="s">
        <v>11</v>
      </c>
    </row>
    <row r="7" spans="1:33" x14ac:dyDescent="0.25">
      <c r="B7" s="42"/>
      <c r="C7" s="43" t="s">
        <v>12</v>
      </c>
      <c r="D7" s="43"/>
      <c r="E7" s="43"/>
      <c r="F7" s="44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25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>
        <v>20</v>
      </c>
      <c r="V22" s="8">
        <v>21</v>
      </c>
      <c r="W22" s="8">
        <v>22</v>
      </c>
      <c r="X22" s="8">
        <v>23</v>
      </c>
      <c r="Y22" s="8">
        <v>24</v>
      </c>
      <c r="Z22" s="8">
        <v>25</v>
      </c>
      <c r="AA22" s="8">
        <v>26</v>
      </c>
      <c r="AB22" s="8">
        <v>27</v>
      </c>
      <c r="AC22" s="8">
        <v>28</v>
      </c>
      <c r="AD22" s="8">
        <v>29</v>
      </c>
      <c r="AE22" s="8">
        <v>30</v>
      </c>
      <c r="AF22" s="8">
        <v>31</v>
      </c>
      <c r="AG22" s="8" t="s">
        <v>9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2014</v>
      </c>
      <c r="U23" s="6"/>
      <c r="V23" s="6"/>
      <c r="W23" s="6"/>
      <c r="X23" s="6"/>
      <c r="Y23" s="6"/>
      <c r="Z23" s="9">
        <v>1.675</v>
      </c>
      <c r="AA23" s="6">
        <v>1.675</v>
      </c>
      <c r="AB23" s="6">
        <v>1.85</v>
      </c>
      <c r="AC23" s="6">
        <v>2</v>
      </c>
      <c r="AD23" s="6"/>
      <c r="AE23" s="6"/>
      <c r="AF23" s="6"/>
      <c r="AG23" s="10">
        <f>AVERAGE(U23:AF23)</f>
        <v>1.8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2015</v>
      </c>
      <c r="U24" s="6"/>
      <c r="V24" s="6"/>
      <c r="W24" s="6"/>
      <c r="X24" s="6"/>
      <c r="Y24" s="6"/>
      <c r="Z24" s="9"/>
      <c r="AA24" s="6"/>
      <c r="AB24" s="6"/>
      <c r="AC24" s="6"/>
      <c r="AD24" s="6"/>
      <c r="AE24" s="6"/>
      <c r="AF24" s="6"/>
      <c r="AG24" s="10" t="e">
        <f t="shared" ref="AG24:AG31" si="0">AVERAGE(U24:AF24)</f>
        <v>#DIV/0!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2016</v>
      </c>
      <c r="U25" s="6"/>
      <c r="V25" s="6">
        <v>2.6</v>
      </c>
      <c r="W25" s="6">
        <v>2.5</v>
      </c>
      <c r="X25" s="6">
        <v>2.75</v>
      </c>
      <c r="Y25" s="6">
        <v>3.15</v>
      </c>
      <c r="Z25" s="9">
        <v>2.75</v>
      </c>
      <c r="AA25" s="6">
        <v>2.75</v>
      </c>
      <c r="AB25" s="6">
        <v>2.5</v>
      </c>
      <c r="AC25" s="6">
        <v>2.15</v>
      </c>
      <c r="AD25" s="6">
        <v>2.15</v>
      </c>
      <c r="AE25" s="6"/>
      <c r="AF25" s="6"/>
      <c r="AG25" s="10">
        <f t="shared" si="0"/>
        <v>2.5888888888888886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2017</v>
      </c>
      <c r="U26" s="6"/>
      <c r="V26" s="6">
        <v>2.75</v>
      </c>
      <c r="W26" s="6">
        <v>2.75</v>
      </c>
      <c r="X26" s="6">
        <v>2.25</v>
      </c>
      <c r="Y26" s="6">
        <v>1.5</v>
      </c>
      <c r="Z26" s="9">
        <v>1.4</v>
      </c>
      <c r="AA26" s="6">
        <v>1.9</v>
      </c>
      <c r="AB26" s="6">
        <v>2.1</v>
      </c>
      <c r="AC26" s="6">
        <v>2.1</v>
      </c>
      <c r="AD26" s="6"/>
      <c r="AE26" s="6"/>
      <c r="AF26" s="6"/>
      <c r="AG26" s="10">
        <f t="shared" si="0"/>
        <v>2.09375</v>
      </c>
    </row>
    <row r="27" spans="2:33" x14ac:dyDescent="0.25">
      <c r="B27" s="24">
        <v>20</v>
      </c>
      <c r="C27" s="25"/>
      <c r="D27" s="25"/>
      <c r="E27" s="25"/>
      <c r="F27" s="25"/>
      <c r="S27" s="2"/>
      <c r="T27" s="5">
        <v>2018</v>
      </c>
      <c r="U27" s="6"/>
      <c r="V27" s="6"/>
      <c r="W27" s="6"/>
      <c r="X27" s="6"/>
      <c r="Y27" s="6"/>
      <c r="Z27" s="9"/>
      <c r="AA27" s="6"/>
      <c r="AB27" s="6">
        <v>2.5999999999999996</v>
      </c>
      <c r="AC27" s="6">
        <v>2.4000000000000004</v>
      </c>
      <c r="AD27" s="6"/>
      <c r="AE27" s="6"/>
      <c r="AF27" s="6"/>
      <c r="AG27" s="10">
        <f t="shared" si="0"/>
        <v>2.5</v>
      </c>
    </row>
    <row r="28" spans="2:33" x14ac:dyDescent="0.25">
      <c r="B28" s="26">
        <v>21</v>
      </c>
      <c r="C28" s="38">
        <v>1.1200000000000001</v>
      </c>
      <c r="D28" s="23"/>
      <c r="E28" s="23" t="s">
        <v>16</v>
      </c>
      <c r="F28" s="23"/>
      <c r="S28" s="2"/>
      <c r="T28" s="5">
        <v>2019</v>
      </c>
      <c r="U28" s="6"/>
      <c r="V28" s="6"/>
      <c r="W28" s="6"/>
      <c r="X28" s="6">
        <v>2.85</v>
      </c>
      <c r="Y28" s="6">
        <v>3.0249999999999999</v>
      </c>
      <c r="Z28" s="9">
        <v>2.1</v>
      </c>
      <c r="AA28" s="6">
        <v>2.4</v>
      </c>
      <c r="AB28" s="6">
        <v>2.75</v>
      </c>
      <c r="AC28" s="6"/>
      <c r="AD28" s="6"/>
      <c r="AE28" s="6"/>
      <c r="AF28" s="6"/>
      <c r="AG28" s="10">
        <f t="shared" si="0"/>
        <v>2.625</v>
      </c>
    </row>
    <row r="29" spans="2:33" x14ac:dyDescent="0.25">
      <c r="B29" s="24">
        <v>22</v>
      </c>
      <c r="C29" s="25">
        <v>1.1269</v>
      </c>
      <c r="D29" s="25">
        <f>'[1]22'!$D$136</f>
        <v>3.9</v>
      </c>
      <c r="E29" s="25" t="str">
        <f>'[1]22'!$F$136</f>
        <v>5,00 - 5,50</v>
      </c>
      <c r="F29" s="25">
        <f>'[1]22'!$G$136</f>
        <v>8.75</v>
      </c>
      <c r="S29" s="2"/>
      <c r="T29" s="5" t="s">
        <v>5</v>
      </c>
      <c r="U29" s="6">
        <f>MAX(U23:U28)</f>
        <v>0</v>
      </c>
      <c r="V29" s="6">
        <f t="shared" ref="V29:AF29" si="1">MAX(V23:V28)</f>
        <v>2.75</v>
      </c>
      <c r="W29" s="6">
        <f t="shared" si="1"/>
        <v>2.75</v>
      </c>
      <c r="X29" s="6">
        <f t="shared" si="1"/>
        <v>2.85</v>
      </c>
      <c r="Y29" s="6">
        <f t="shared" si="1"/>
        <v>3.15</v>
      </c>
      <c r="Z29" s="6">
        <f t="shared" si="1"/>
        <v>2.75</v>
      </c>
      <c r="AA29" s="6">
        <f t="shared" si="1"/>
        <v>2.75</v>
      </c>
      <c r="AB29" s="6">
        <f t="shared" si="1"/>
        <v>2.75</v>
      </c>
      <c r="AC29" s="6">
        <f t="shared" si="1"/>
        <v>2.4000000000000004</v>
      </c>
      <c r="AD29" s="6">
        <f t="shared" si="1"/>
        <v>2.15</v>
      </c>
      <c r="AE29" s="6">
        <f t="shared" si="1"/>
        <v>0</v>
      </c>
      <c r="AF29" s="6">
        <f t="shared" si="1"/>
        <v>0</v>
      </c>
      <c r="AG29" s="10">
        <f t="shared" si="0"/>
        <v>2.0249999999999999</v>
      </c>
    </row>
    <row r="30" spans="2:33" x14ac:dyDescent="0.25">
      <c r="B30" s="26">
        <v>23</v>
      </c>
      <c r="C30" s="23">
        <v>1.1269</v>
      </c>
      <c r="D30" s="23">
        <f>'[1]23'!$D$136</f>
        <v>3.9</v>
      </c>
      <c r="E30" s="23" t="str">
        <f>'[1]23'!$F$136</f>
        <v>5,00 - 5,50</v>
      </c>
      <c r="F30" s="23">
        <f>'[1]23'!$G$136</f>
        <v>8.99</v>
      </c>
      <c r="S30" s="2"/>
      <c r="T30" s="5" t="s">
        <v>6</v>
      </c>
      <c r="U30" s="6">
        <f>MIN(U23:U28)</f>
        <v>0</v>
      </c>
      <c r="V30" s="6">
        <f t="shared" ref="V30:AF30" si="2">MIN(V23:V28)</f>
        <v>2.6</v>
      </c>
      <c r="W30" s="6">
        <f t="shared" si="2"/>
        <v>2.5</v>
      </c>
      <c r="X30" s="6">
        <f t="shared" si="2"/>
        <v>2.25</v>
      </c>
      <c r="Y30" s="6">
        <f t="shared" si="2"/>
        <v>1.5</v>
      </c>
      <c r="Z30" s="6">
        <f t="shared" si="2"/>
        <v>1.4</v>
      </c>
      <c r="AA30" s="6">
        <f t="shared" si="2"/>
        <v>1.675</v>
      </c>
      <c r="AB30" s="6">
        <f t="shared" si="2"/>
        <v>1.85</v>
      </c>
      <c r="AC30" s="6">
        <f t="shared" si="2"/>
        <v>2</v>
      </c>
      <c r="AD30" s="6">
        <f t="shared" si="2"/>
        <v>2.15</v>
      </c>
      <c r="AE30" s="6">
        <f t="shared" si="2"/>
        <v>0</v>
      </c>
      <c r="AF30" s="6">
        <f t="shared" si="2"/>
        <v>0</v>
      </c>
      <c r="AG30" s="10">
        <f t="shared" si="0"/>
        <v>1.4937500000000001</v>
      </c>
    </row>
    <row r="31" spans="2:33" x14ac:dyDescent="0.25">
      <c r="B31" s="24">
        <v>24</v>
      </c>
      <c r="C31" s="25">
        <v>1.1269</v>
      </c>
      <c r="D31" s="25">
        <f>'[1]24'!$D$136</f>
        <v>3.65</v>
      </c>
      <c r="E31" s="25">
        <f>'[1]24'!$F$136</f>
        <v>4.75</v>
      </c>
      <c r="F31" s="25">
        <f>'[1]24'!$G$136</f>
        <v>8.06</v>
      </c>
      <c r="S31" s="2"/>
      <c r="T31" s="5" t="s">
        <v>7</v>
      </c>
      <c r="U31" s="6" t="e">
        <f>AVERAGE(U23:U28)</f>
        <v>#DIV/0!</v>
      </c>
      <c r="V31" s="6">
        <f t="shared" ref="V31:AF31" si="3">AVERAGE(V23:V28)</f>
        <v>2.6749999999999998</v>
      </c>
      <c r="W31" s="6">
        <f t="shared" si="3"/>
        <v>2.625</v>
      </c>
      <c r="X31" s="6">
        <f t="shared" si="3"/>
        <v>2.6166666666666667</v>
      </c>
      <c r="Y31" s="6">
        <f t="shared" si="3"/>
        <v>2.5583333333333336</v>
      </c>
      <c r="Z31" s="6">
        <f t="shared" si="3"/>
        <v>1.9812499999999997</v>
      </c>
      <c r="AA31" s="6">
        <f t="shared" si="3"/>
        <v>2.1812499999999999</v>
      </c>
      <c r="AB31" s="6">
        <f t="shared" si="3"/>
        <v>2.36</v>
      </c>
      <c r="AC31" s="6">
        <f t="shared" si="3"/>
        <v>2.1625000000000001</v>
      </c>
      <c r="AD31" s="6">
        <f t="shared" si="3"/>
        <v>2.15</v>
      </c>
      <c r="AE31" s="6" t="e">
        <f t="shared" si="3"/>
        <v>#DIV/0!</v>
      </c>
      <c r="AF31" s="6" t="e">
        <f t="shared" si="3"/>
        <v>#DIV/0!</v>
      </c>
      <c r="AG31" s="10" t="e">
        <f t="shared" si="0"/>
        <v>#DIV/0!</v>
      </c>
    </row>
    <row r="32" spans="2:33" x14ac:dyDescent="0.25">
      <c r="B32" s="26">
        <v>25</v>
      </c>
      <c r="C32" s="23">
        <v>1.1269</v>
      </c>
      <c r="D32" s="23">
        <f>'[1]25'!$D$136</f>
        <v>2.65</v>
      </c>
      <c r="E32" s="23">
        <f>'[1]25'!$F$136</f>
        <v>3.6</v>
      </c>
      <c r="F32" s="23">
        <f>'[1]25'!$G$136</f>
        <v>7.05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1.1269</v>
      </c>
      <c r="D33" s="25">
        <f>'[1]26'!$D$136</f>
        <v>3.15</v>
      </c>
      <c r="E33" s="25">
        <f>'[1]26'!$F$136</f>
        <v>4.2</v>
      </c>
      <c r="F33" s="25">
        <f>'[1]26'!$G$136</f>
        <v>6.97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1.1269</v>
      </c>
      <c r="D34" s="23"/>
      <c r="E34" s="23" t="str">
        <f>'[1]27'!$F$136</f>
        <v>-</v>
      </c>
      <c r="F34" s="23">
        <f>'[1]27'!$G$136</f>
        <v>6.36</v>
      </c>
      <c r="S34" s="2"/>
      <c r="T34" s="4"/>
      <c r="U34" s="8">
        <v>20</v>
      </c>
      <c r="V34" s="8">
        <v>21</v>
      </c>
      <c r="W34" s="8">
        <v>22</v>
      </c>
      <c r="X34" s="8">
        <v>23</v>
      </c>
      <c r="Y34" s="8">
        <v>24</v>
      </c>
      <c r="Z34" s="8">
        <v>25</v>
      </c>
      <c r="AA34" s="8">
        <v>26</v>
      </c>
      <c r="AB34" s="8">
        <v>27</v>
      </c>
      <c r="AC34" s="8">
        <v>28</v>
      </c>
      <c r="AD34" s="8">
        <v>29</v>
      </c>
      <c r="AE34" s="8">
        <v>30</v>
      </c>
      <c r="AF34" s="8">
        <v>31</v>
      </c>
      <c r="AG34" s="4"/>
    </row>
    <row r="35" spans="2:33" x14ac:dyDescent="0.25">
      <c r="B35" s="24">
        <v>28</v>
      </c>
      <c r="C35" s="25">
        <v>1.1269</v>
      </c>
      <c r="D35" s="25"/>
      <c r="E35" s="25" t="str">
        <f>'[1]28'!$F$136</f>
        <v>-</v>
      </c>
      <c r="F35" s="25">
        <f>'[1]28'!$G$136</f>
        <v>7.64</v>
      </c>
      <c r="S35" s="2"/>
      <c r="T35" s="5" t="s">
        <v>8</v>
      </c>
      <c r="U35" s="6"/>
      <c r="V35" s="6">
        <f t="shared" ref="V35:AD37" si="4">V29</f>
        <v>2.75</v>
      </c>
      <c r="W35" s="6">
        <f t="shared" si="4"/>
        <v>2.75</v>
      </c>
      <c r="X35" s="6">
        <f t="shared" si="4"/>
        <v>2.85</v>
      </c>
      <c r="Y35" s="6">
        <f t="shared" si="4"/>
        <v>3.15</v>
      </c>
      <c r="Z35" s="6">
        <f t="shared" si="4"/>
        <v>2.75</v>
      </c>
      <c r="AA35" s="6">
        <f t="shared" si="4"/>
        <v>2.75</v>
      </c>
      <c r="AB35" s="6">
        <f t="shared" si="4"/>
        <v>2.75</v>
      </c>
      <c r="AC35" s="6">
        <f t="shared" si="4"/>
        <v>2.4000000000000004</v>
      </c>
      <c r="AD35" s="6">
        <f t="shared" si="4"/>
        <v>2.15</v>
      </c>
      <c r="AE35" s="6"/>
      <c r="AF35" s="6"/>
      <c r="AG35" s="4"/>
    </row>
    <row r="36" spans="2:33" x14ac:dyDescent="0.25">
      <c r="B36" s="26">
        <v>29</v>
      </c>
      <c r="C36" s="23">
        <v>1.1269</v>
      </c>
      <c r="D36" s="23"/>
      <c r="E36" s="23" t="str">
        <f>'[1]29'!$F$136</f>
        <v>-</v>
      </c>
      <c r="F36" s="23">
        <f>'[1]29'!$G$136</f>
        <v>7.16</v>
      </c>
      <c r="S36" s="2"/>
      <c r="T36" s="5"/>
      <c r="U36" s="6"/>
      <c r="V36" s="6">
        <f t="shared" si="4"/>
        <v>2.6</v>
      </c>
      <c r="W36" s="6">
        <f t="shared" si="4"/>
        <v>2.5</v>
      </c>
      <c r="X36" s="6">
        <f t="shared" si="4"/>
        <v>2.25</v>
      </c>
      <c r="Y36" s="6">
        <f t="shared" si="4"/>
        <v>1.5</v>
      </c>
      <c r="Z36" s="6">
        <f t="shared" si="4"/>
        <v>1.4</v>
      </c>
      <c r="AA36" s="6">
        <f t="shared" si="4"/>
        <v>1.675</v>
      </c>
      <c r="AB36" s="6">
        <f t="shared" si="4"/>
        <v>1.85</v>
      </c>
      <c r="AC36" s="6">
        <f t="shared" si="4"/>
        <v>2</v>
      </c>
      <c r="AD36" s="6">
        <f t="shared" si="4"/>
        <v>2.15</v>
      </c>
      <c r="AE36" s="6"/>
      <c r="AF36" s="6"/>
      <c r="AG36" s="4"/>
    </row>
    <row r="37" spans="2:33" x14ac:dyDescent="0.25">
      <c r="B37" s="24">
        <v>30</v>
      </c>
      <c r="C37" s="25"/>
      <c r="D37" s="25"/>
      <c r="E37" s="25" t="s">
        <v>31</v>
      </c>
      <c r="F37" s="25"/>
      <c r="S37" s="2"/>
      <c r="T37" s="7" t="str">
        <f>T31</f>
        <v>Promedio 2014 - 2019</v>
      </c>
      <c r="U37" s="11"/>
      <c r="V37" s="11">
        <f t="shared" si="4"/>
        <v>2.6749999999999998</v>
      </c>
      <c r="W37" s="11">
        <f t="shared" si="4"/>
        <v>2.625</v>
      </c>
      <c r="X37" s="11">
        <f t="shared" si="4"/>
        <v>2.6166666666666667</v>
      </c>
      <c r="Y37" s="11">
        <f t="shared" si="4"/>
        <v>2.5583333333333336</v>
      </c>
      <c r="Z37" s="11">
        <f t="shared" si="4"/>
        <v>1.9812499999999997</v>
      </c>
      <c r="AA37" s="11">
        <f t="shared" si="4"/>
        <v>2.1812499999999999</v>
      </c>
      <c r="AB37" s="11">
        <f t="shared" si="4"/>
        <v>2.36</v>
      </c>
      <c r="AC37" s="11">
        <f t="shared" si="4"/>
        <v>2.1625000000000001</v>
      </c>
      <c r="AD37" s="11">
        <f t="shared" si="4"/>
        <v>2.15</v>
      </c>
      <c r="AE37" s="11"/>
      <c r="AF37" s="11"/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2020</v>
      </c>
      <c r="U38" s="12"/>
      <c r="V38" s="12"/>
      <c r="W38" s="12">
        <f>$D29</f>
        <v>3.9</v>
      </c>
      <c r="X38" s="12">
        <f>D30</f>
        <v>3.9</v>
      </c>
      <c r="Y38" s="12">
        <f>D31</f>
        <v>3.65</v>
      </c>
      <c r="Z38" s="12">
        <f>D32</f>
        <v>2.65</v>
      </c>
      <c r="AA38" s="12">
        <f>D33</f>
        <v>3.15</v>
      </c>
      <c r="AB38" s="12"/>
      <c r="AC38" s="12"/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14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>
        <v>20</v>
      </c>
      <c r="V43" s="13">
        <v>21</v>
      </c>
      <c r="W43" s="13">
        <v>22</v>
      </c>
      <c r="X43" s="13">
        <v>23</v>
      </c>
      <c r="Y43" s="13">
        <v>24</v>
      </c>
      <c r="Z43" s="13">
        <v>25</v>
      </c>
      <c r="AA43" s="13">
        <v>26</v>
      </c>
      <c r="AB43" s="13">
        <v>27</v>
      </c>
      <c r="AC43" s="13">
        <v>28</v>
      </c>
      <c r="AD43" s="13">
        <v>29</v>
      </c>
      <c r="AE43" s="13">
        <v>30</v>
      </c>
      <c r="AF43" s="13">
        <v>31</v>
      </c>
      <c r="AG43" s="13" t="s">
        <v>9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2014</v>
      </c>
      <c r="U44" s="6">
        <v>4.9157142857142855</v>
      </c>
      <c r="V44" s="6">
        <v>3.562619047619048</v>
      </c>
      <c r="W44" s="6">
        <v>3.0926388888888887</v>
      </c>
      <c r="X44" s="6">
        <v>2.9166666666666665</v>
      </c>
      <c r="Y44" s="6">
        <v>3.1008333333333336</v>
      </c>
      <c r="Z44" s="9">
        <v>3.08</v>
      </c>
      <c r="AA44" s="6">
        <v>3.0904166666666666</v>
      </c>
      <c r="AB44" s="6">
        <v>2.9745833333333334</v>
      </c>
      <c r="AC44" s="6">
        <v>3.0256944444444449</v>
      </c>
      <c r="AD44" s="6">
        <v>3.2446666666666668</v>
      </c>
      <c r="AE44" s="6">
        <v>3.3740000000000001</v>
      </c>
      <c r="AF44" s="6">
        <v>4.25</v>
      </c>
      <c r="AG44" s="10">
        <f>AVERAGE(U44:AF44)</f>
        <v>3.3856527777777772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2015</v>
      </c>
      <c r="U45" s="6"/>
      <c r="V45" s="6">
        <v>4.2450000000000001</v>
      </c>
      <c r="W45" s="6">
        <v>4.1616666666666662</v>
      </c>
      <c r="X45" s="6">
        <v>3.7483333333333335</v>
      </c>
      <c r="Y45" s="6">
        <v>3.7483333333333335</v>
      </c>
      <c r="Z45" s="9">
        <v>3.2551388888888888</v>
      </c>
      <c r="AA45" s="6">
        <v>3.1212499999999999</v>
      </c>
      <c r="AB45" s="6">
        <v>3.0166666666666671</v>
      </c>
      <c r="AC45" s="6">
        <v>3.7366666666666668</v>
      </c>
      <c r="AD45" s="6">
        <v>3.7111111111111108</v>
      </c>
      <c r="AE45" s="6">
        <v>3.9733333333333332</v>
      </c>
      <c r="AF45" s="6"/>
      <c r="AG45" s="10">
        <f t="shared" ref="AG45:AG52" si="5">AVERAGE(U45:AF45)</f>
        <v>3.6717500000000003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2016</v>
      </c>
      <c r="U46" s="6"/>
      <c r="V46" s="6">
        <v>3.7442857142857142</v>
      </c>
      <c r="W46" s="6">
        <v>3.7442857142857142</v>
      </c>
      <c r="X46" s="6">
        <v>3.3357142857142863</v>
      </c>
      <c r="Y46" s="6">
        <v>3.2061904761904763</v>
      </c>
      <c r="Z46" s="9">
        <v>3.3641269841269845</v>
      </c>
      <c r="AA46" s="6">
        <v>3.3350793650793649</v>
      </c>
      <c r="AB46" s="6">
        <v>3.2190476190476196</v>
      </c>
      <c r="AC46" s="6">
        <v>3.4721428571428574</v>
      </c>
      <c r="AD46" s="6">
        <v>3.7807142857142857</v>
      </c>
      <c r="AE46" s="6">
        <v>4.1066666666666665</v>
      </c>
      <c r="AF46" s="6">
        <v>4.07</v>
      </c>
      <c r="AG46" s="10">
        <f t="shared" si="5"/>
        <v>3.5798412698412703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2017</v>
      </c>
      <c r="U47" s="6">
        <v>3.75</v>
      </c>
      <c r="V47" s="6">
        <v>3.2912500000000002</v>
      </c>
      <c r="W47" s="6">
        <v>3.7456250000000004</v>
      </c>
      <c r="X47" s="6">
        <v>3.7456250000000004</v>
      </c>
      <c r="Y47" s="6">
        <v>3.8044444444444445</v>
      </c>
      <c r="Z47" s="9">
        <v>3.0820833333333333</v>
      </c>
      <c r="AA47" s="6">
        <v>3.1657936507936508</v>
      </c>
      <c r="AB47" s="6">
        <v>3.7191666666666667</v>
      </c>
      <c r="AC47" s="6">
        <v>3.793571428571429</v>
      </c>
      <c r="AD47" s="6">
        <v>5.1566666666666672</v>
      </c>
      <c r="AE47" s="6"/>
      <c r="AF47" s="6"/>
      <c r="AG47" s="10">
        <f t="shared" si="5"/>
        <v>3.725422619047619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2018</v>
      </c>
      <c r="U48" s="6"/>
      <c r="V48" s="6"/>
      <c r="W48" s="6">
        <v>4.7374999999999998</v>
      </c>
      <c r="X48" s="6">
        <v>4.0766666666666671</v>
      </c>
      <c r="Y48" s="6">
        <v>3.8600000000000003</v>
      </c>
      <c r="Z48" s="9">
        <v>3.62</v>
      </c>
      <c r="AA48" s="6">
        <v>3.5383333333333336</v>
      </c>
      <c r="AB48" s="6">
        <v>3.6280769230769234</v>
      </c>
      <c r="AC48" s="6">
        <v>3.7942307692307695</v>
      </c>
      <c r="AD48" s="6">
        <v>3.6022727272727271</v>
      </c>
      <c r="AE48" s="6">
        <v>4.0386666666666668</v>
      </c>
      <c r="AF48" s="6">
        <v>4.5472727272727269</v>
      </c>
      <c r="AG48" s="10">
        <f t="shared" si="5"/>
        <v>3.9443019813519817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2019</v>
      </c>
      <c r="U49" s="6"/>
      <c r="V49" s="6"/>
      <c r="W49" s="6">
        <v>3.8574999999999999</v>
      </c>
      <c r="X49" s="6">
        <v>4.9574999999999996</v>
      </c>
      <c r="Y49" s="6">
        <v>3.831666666666667</v>
      </c>
      <c r="Z49" s="9">
        <v>3.9889999999999999</v>
      </c>
      <c r="AA49" s="6">
        <v>3.9238461538461542</v>
      </c>
      <c r="AB49" s="6">
        <v>4.0014285714285718</v>
      </c>
      <c r="AC49" s="6">
        <v>4.7257142857142869</v>
      </c>
      <c r="AD49" s="6">
        <v>4.2077777777777783</v>
      </c>
      <c r="AE49" s="6">
        <v>4.266</v>
      </c>
      <c r="AF49" s="6">
        <v>4.18</v>
      </c>
      <c r="AG49" s="10">
        <f t="shared" si="5"/>
        <v>4.1940433455433448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5</v>
      </c>
      <c r="U50" s="6">
        <f t="shared" ref="U50:AF50" si="6">MAX(U44:U47)</f>
        <v>4.9157142857142855</v>
      </c>
      <c r="V50" s="6">
        <f t="shared" si="6"/>
        <v>4.2450000000000001</v>
      </c>
      <c r="W50" s="6">
        <f t="shared" si="6"/>
        <v>4.1616666666666662</v>
      </c>
      <c r="X50" s="6">
        <f t="shared" si="6"/>
        <v>3.7483333333333335</v>
      </c>
      <c r="Y50" s="6">
        <f t="shared" si="6"/>
        <v>3.8044444444444445</v>
      </c>
      <c r="Z50" s="6">
        <f t="shared" si="6"/>
        <v>3.3641269841269845</v>
      </c>
      <c r="AA50" s="6">
        <f t="shared" si="6"/>
        <v>3.3350793650793649</v>
      </c>
      <c r="AB50" s="6">
        <f t="shared" si="6"/>
        <v>3.7191666666666667</v>
      </c>
      <c r="AC50" s="6">
        <f t="shared" si="6"/>
        <v>3.793571428571429</v>
      </c>
      <c r="AD50" s="6">
        <f t="shared" si="6"/>
        <v>5.1566666666666672</v>
      </c>
      <c r="AE50" s="6">
        <f t="shared" si="6"/>
        <v>4.1066666666666665</v>
      </c>
      <c r="AF50" s="6">
        <f t="shared" si="6"/>
        <v>4.25</v>
      </c>
      <c r="AG50" s="10">
        <f t="shared" si="5"/>
        <v>4.0500363756613753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6</v>
      </c>
      <c r="U51" s="6">
        <f t="shared" ref="U51:AF51" si="7">MIN(U44:U47)</f>
        <v>3.75</v>
      </c>
      <c r="V51" s="6">
        <f t="shared" si="7"/>
        <v>3.2912500000000002</v>
      </c>
      <c r="W51" s="6">
        <f t="shared" si="7"/>
        <v>3.0926388888888887</v>
      </c>
      <c r="X51" s="6">
        <f t="shared" si="7"/>
        <v>2.9166666666666665</v>
      </c>
      <c r="Y51" s="6">
        <f t="shared" si="7"/>
        <v>3.1008333333333336</v>
      </c>
      <c r="Z51" s="6">
        <f t="shared" si="7"/>
        <v>3.08</v>
      </c>
      <c r="AA51" s="6">
        <f t="shared" si="7"/>
        <v>3.0904166666666666</v>
      </c>
      <c r="AB51" s="6">
        <f t="shared" si="7"/>
        <v>2.9745833333333334</v>
      </c>
      <c r="AC51" s="6">
        <f t="shared" si="7"/>
        <v>3.0256944444444449</v>
      </c>
      <c r="AD51" s="6">
        <f t="shared" si="7"/>
        <v>3.2446666666666668</v>
      </c>
      <c r="AE51" s="6">
        <f t="shared" si="7"/>
        <v>3.3740000000000001</v>
      </c>
      <c r="AF51" s="6">
        <f t="shared" si="7"/>
        <v>4.07</v>
      </c>
      <c r="AG51" s="10">
        <f t="shared" si="5"/>
        <v>3.2508958333333329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7</v>
      </c>
      <c r="U52" s="6">
        <f t="shared" ref="U52:AF52" si="8">AVERAGE(U44:U47)</f>
        <v>4.3328571428571427</v>
      </c>
      <c r="V52" s="6">
        <f t="shared" si="8"/>
        <v>3.7107886904761904</v>
      </c>
      <c r="W52" s="6">
        <f t="shared" si="8"/>
        <v>3.6860540674603173</v>
      </c>
      <c r="X52" s="6">
        <f t="shared" si="8"/>
        <v>3.4365848214285717</v>
      </c>
      <c r="Y52" s="6">
        <f t="shared" si="8"/>
        <v>3.464950396825397</v>
      </c>
      <c r="Z52" s="6">
        <f t="shared" si="8"/>
        <v>3.1953373015873017</v>
      </c>
      <c r="AA52" s="6">
        <f t="shared" si="8"/>
        <v>3.1781349206349203</v>
      </c>
      <c r="AB52" s="6">
        <f t="shared" si="8"/>
        <v>3.2323660714285718</v>
      </c>
      <c r="AC52" s="6">
        <f t="shared" si="8"/>
        <v>3.5070188492063497</v>
      </c>
      <c r="AD52" s="6">
        <f t="shared" si="8"/>
        <v>3.9732896825396828</v>
      </c>
      <c r="AE52" s="6">
        <f t="shared" si="8"/>
        <v>3.8180000000000001</v>
      </c>
      <c r="AF52" s="6">
        <f t="shared" si="8"/>
        <v>4.16</v>
      </c>
      <c r="AG52" s="10">
        <f t="shared" si="5"/>
        <v>3.6412818287037028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>
        <v>20</v>
      </c>
      <c r="V55" s="13">
        <v>21</v>
      </c>
      <c r="W55" s="13">
        <v>22</v>
      </c>
      <c r="X55" s="13">
        <v>23</v>
      </c>
      <c r="Y55" s="13">
        <v>24</v>
      </c>
      <c r="Z55" s="13">
        <v>25</v>
      </c>
      <c r="AA55" s="13">
        <v>26</v>
      </c>
      <c r="AB55" s="13">
        <v>27</v>
      </c>
      <c r="AC55" s="13">
        <v>28</v>
      </c>
      <c r="AD55" s="13">
        <v>29</v>
      </c>
      <c r="AE55" s="13">
        <v>30</v>
      </c>
      <c r="AF55" s="13">
        <v>31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8</v>
      </c>
      <c r="U56" s="6">
        <f t="shared" ref="U56:AF58" si="9">U50</f>
        <v>4.9157142857142855</v>
      </c>
      <c r="V56" s="6">
        <f t="shared" si="9"/>
        <v>4.2450000000000001</v>
      </c>
      <c r="W56" s="6">
        <f t="shared" si="9"/>
        <v>4.1616666666666662</v>
      </c>
      <c r="X56" s="6">
        <f t="shared" si="9"/>
        <v>3.7483333333333335</v>
      </c>
      <c r="Y56" s="6">
        <f t="shared" si="9"/>
        <v>3.8044444444444445</v>
      </c>
      <c r="Z56" s="6">
        <f t="shared" si="9"/>
        <v>3.3641269841269845</v>
      </c>
      <c r="AA56" s="6">
        <f t="shared" si="9"/>
        <v>3.3350793650793649</v>
      </c>
      <c r="AB56" s="6">
        <f t="shared" si="9"/>
        <v>3.7191666666666667</v>
      </c>
      <c r="AC56" s="6">
        <f t="shared" si="9"/>
        <v>3.793571428571429</v>
      </c>
      <c r="AD56" s="6">
        <f t="shared" si="9"/>
        <v>5.1566666666666672</v>
      </c>
      <c r="AE56" s="6">
        <f t="shared" si="9"/>
        <v>4.1066666666666665</v>
      </c>
      <c r="AF56" s="6">
        <f t="shared" si="9"/>
        <v>4.25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3.75</v>
      </c>
      <c r="V57" s="6">
        <f t="shared" si="9"/>
        <v>3.2912500000000002</v>
      </c>
      <c r="W57" s="6">
        <f t="shared" si="9"/>
        <v>3.0926388888888887</v>
      </c>
      <c r="X57" s="6">
        <f t="shared" si="9"/>
        <v>2.9166666666666665</v>
      </c>
      <c r="Y57" s="6">
        <f t="shared" si="9"/>
        <v>3.1008333333333336</v>
      </c>
      <c r="Z57" s="6">
        <f t="shared" si="9"/>
        <v>3.08</v>
      </c>
      <c r="AA57" s="6">
        <f t="shared" si="9"/>
        <v>3.0904166666666666</v>
      </c>
      <c r="AB57" s="6">
        <f t="shared" si="9"/>
        <v>2.9745833333333334</v>
      </c>
      <c r="AC57" s="6">
        <f t="shared" si="9"/>
        <v>3.0256944444444449</v>
      </c>
      <c r="AD57" s="6">
        <f t="shared" si="9"/>
        <v>3.2446666666666668</v>
      </c>
      <c r="AE57" s="6">
        <f t="shared" si="9"/>
        <v>3.3740000000000001</v>
      </c>
      <c r="AF57" s="6">
        <f t="shared" si="9"/>
        <v>4.07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2014 - 2019</v>
      </c>
      <c r="U58" s="11">
        <f t="shared" si="9"/>
        <v>4.3328571428571427</v>
      </c>
      <c r="V58" s="11">
        <f t="shared" si="9"/>
        <v>3.7107886904761904</v>
      </c>
      <c r="W58" s="11">
        <f t="shared" si="9"/>
        <v>3.6860540674603173</v>
      </c>
      <c r="X58" s="11">
        <f t="shared" si="9"/>
        <v>3.4365848214285717</v>
      </c>
      <c r="Y58" s="11">
        <f t="shared" si="9"/>
        <v>3.464950396825397</v>
      </c>
      <c r="Z58" s="11">
        <f t="shared" si="9"/>
        <v>3.1953373015873017</v>
      </c>
      <c r="AA58" s="11">
        <f t="shared" si="9"/>
        <v>3.1781349206349203</v>
      </c>
      <c r="AB58" s="11">
        <f t="shared" si="9"/>
        <v>3.2323660714285718</v>
      </c>
      <c r="AC58" s="11">
        <f t="shared" si="9"/>
        <v>3.5070188492063497</v>
      </c>
      <c r="AD58" s="11">
        <f t="shared" si="9"/>
        <v>3.9732896825396828</v>
      </c>
      <c r="AE58" s="11">
        <f t="shared" si="9"/>
        <v>3.8180000000000001</v>
      </c>
      <c r="AF58" s="11">
        <f t="shared" si="9"/>
        <v>4.16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 t="s">
        <v>26</v>
      </c>
      <c r="T59" s="5">
        <v>2020</v>
      </c>
      <c r="U59" s="12"/>
      <c r="V59" s="12"/>
      <c r="W59" s="12">
        <f>F29</f>
        <v>8.75</v>
      </c>
      <c r="X59" s="12">
        <f>F30</f>
        <v>8.99</v>
      </c>
      <c r="Y59" s="12">
        <f>F31</f>
        <v>8.06</v>
      </c>
      <c r="Z59" s="12">
        <f>F32</f>
        <v>7.05</v>
      </c>
      <c r="AA59" s="12">
        <f>F33</f>
        <v>6.97</v>
      </c>
      <c r="AB59" s="12">
        <f>F34</f>
        <v>6.36</v>
      </c>
      <c r="AC59" s="12">
        <f>F35</f>
        <v>7.64</v>
      </c>
      <c r="AD59" s="12">
        <f>F36</f>
        <v>7.16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35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>
        <f t="shared" ref="T65:T68" si="10">(D29-C29)/C29</f>
        <v>2.46082172331174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 t="shared" si="10"/>
        <v>2.46082172331174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si="10"/>
        <v>2.2389741769456029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1.3515839914810541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ref="T69" si="11">(D33-C33)/C33</f>
        <v>1.7952790842133284</v>
      </c>
    </row>
    <row r="70" spans="2:32" x14ac:dyDescent="0.25">
      <c r="T70" s="39">
        <f>AVERAGE(T65:T69)</f>
        <v>2.061496139852693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Cereza 24_26</vt:lpstr>
      <vt:lpstr>Cereza 26_28</vt:lpstr>
      <vt:lpstr>Cereza 28_30</vt:lpstr>
      <vt:lpstr>Cereza 30+</vt:lpstr>
      <vt:lpstr>'Cereza 24_26'!Área_de_impresión</vt:lpstr>
      <vt:lpstr>'Cereza 26_28'!Área_de_impresión</vt:lpstr>
      <vt:lpstr>'Cereza 28_30'!Área_de_impresión</vt:lpstr>
      <vt:lpstr>'Cereza 30+'!Área_de_impresión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2020-05-19T09:42:13Z</cp:lastPrinted>
  <dcterms:created xsi:type="dcterms:W3CDTF">2020-02-25T07:23:09Z</dcterms:created>
  <dcterms:modified xsi:type="dcterms:W3CDTF">2021-01-19T09:04:58Z</dcterms:modified>
</cp:coreProperties>
</file>